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0" windowWidth="19350" windowHeight="10950" tabRatio="598" activeTab="1"/>
  </bookViews>
  <sheets>
    <sheet name="Arkusz1" sheetId="1" r:id="rId1"/>
    <sheet name="011brutto " sheetId="2" r:id="rId2"/>
    <sheet name="013brutto" sheetId="13" r:id="rId3"/>
    <sheet name="umorz 071 " sheetId="10" r:id="rId4"/>
    <sheet name="UMORZ072 KONTO 013" sheetId="14" r:id="rId5"/>
    <sheet name="netto śr trw" sheetId="3" r:id="rId6"/>
    <sheet name="niem. i prawne brutto" sheetId="6" r:id="rId7"/>
    <sheet name=" um. wart. niem. iprawnych" sheetId="7" r:id="rId8"/>
    <sheet name="netto niem. prawne (3)" sheetId="31" r:id="rId9"/>
    <sheet name="Zbiory biblioteczne brutto" sheetId="27" r:id="rId10"/>
    <sheet name="Zbioty biblioteczne (umorzenia)" sheetId="25" r:id="rId11"/>
    <sheet name="Zbiory biblioteczne  Netto" sheetId="8" r:id="rId12"/>
    <sheet name="świadczenia" sheetId="5" r:id="rId13"/>
    <sheet name="zapasy" sheetId="12" r:id="rId14"/>
    <sheet name="Arkusz2" sheetId="26" r:id="rId15"/>
    <sheet name="Arkusz3" sheetId="28" r:id="rId16"/>
    <sheet name="Arkusz5" sheetId="30" r:id="rId17"/>
    <sheet name="świadczenia =ken(2)" sheetId="32" r:id="rId18"/>
  </sheets>
  <calcPr calcId="125725"/>
</workbook>
</file>

<file path=xl/calcChain.xml><?xml version="1.0" encoding="utf-8"?>
<calcChain xmlns="http://schemas.openxmlformats.org/spreadsheetml/2006/main">
  <c r="L13" i="2"/>
  <c r="F15"/>
  <c r="E6" i="14"/>
  <c r="L6" s="1"/>
  <c r="I15" i="10"/>
  <c r="C6" i="2"/>
  <c r="F8" i="7"/>
  <c r="C9" i="32"/>
  <c r="D4" i="3"/>
  <c r="C15" i="14"/>
  <c r="L12" i="13"/>
  <c r="H8" i="25"/>
  <c r="J15" i="2"/>
  <c r="G15" i="13"/>
  <c r="I15"/>
  <c r="I15" i="2"/>
  <c r="G15"/>
  <c r="E15"/>
  <c r="L10" i="10"/>
  <c r="L9"/>
  <c r="E15"/>
  <c r="I12" i="14" l="1"/>
  <c r="I15" s="1"/>
  <c r="G12"/>
  <c r="L12" l="1"/>
  <c r="L15" s="1"/>
  <c r="L10" i="2"/>
  <c r="D6" i="14" l="1"/>
  <c r="F6"/>
  <c r="H6"/>
  <c r="J6"/>
  <c r="K6"/>
  <c r="D6" i="10"/>
  <c r="F6"/>
  <c r="G6"/>
  <c r="H6"/>
  <c r="I6"/>
  <c r="J6"/>
  <c r="K6"/>
  <c r="D6" i="13"/>
  <c r="E6"/>
  <c r="F6"/>
  <c r="G6"/>
  <c r="H6"/>
  <c r="I6"/>
  <c r="J6"/>
  <c r="K6"/>
  <c r="D6" i="2"/>
  <c r="E6"/>
  <c r="F6"/>
  <c r="G6"/>
  <c r="H6"/>
  <c r="I6"/>
  <c r="J6"/>
  <c r="K6"/>
  <c r="L10" i="14" l="1"/>
  <c r="L6" i="13"/>
  <c r="L10"/>
  <c r="C15"/>
  <c r="M7" i="27" l="1"/>
  <c r="M7" i="7" l="1"/>
  <c r="M8" s="1"/>
  <c r="F15" i="14"/>
  <c r="F15" i="13"/>
  <c r="M8" i="27"/>
  <c r="L8"/>
  <c r="M7" i="25"/>
  <c r="M8" s="1"/>
  <c r="L8"/>
  <c r="K15" i="10"/>
  <c r="L6"/>
  <c r="F6" i="31"/>
  <c r="C6"/>
  <c r="H8" i="27"/>
  <c r="F8"/>
  <c r="C8"/>
  <c r="L6" i="6"/>
  <c r="L7" s="1"/>
  <c r="F6" i="8"/>
  <c r="C6"/>
  <c r="C8" i="25"/>
  <c r="L8" i="7"/>
  <c r="C8"/>
  <c r="K15" i="14"/>
  <c r="G15"/>
  <c r="E15"/>
  <c r="L9"/>
  <c r="L7"/>
  <c r="L7" i="2"/>
  <c r="K15" i="13"/>
  <c r="E15"/>
  <c r="G15" i="10"/>
  <c r="C15"/>
  <c r="L15" s="1"/>
  <c r="L7"/>
  <c r="K15" i="2"/>
  <c r="L12"/>
  <c r="E7" i="6"/>
  <c r="C7"/>
  <c r="D6" i="12"/>
  <c r="L15" i="13" l="1"/>
  <c r="C9" i="5" l="1"/>
  <c r="C15" i="2"/>
  <c r="L9"/>
  <c r="L6" s="1"/>
  <c r="L15" l="1"/>
</calcChain>
</file>

<file path=xl/sharedStrings.xml><?xml version="1.0" encoding="utf-8"?>
<sst xmlns="http://schemas.openxmlformats.org/spreadsheetml/2006/main" count="397" uniqueCount="145">
  <si>
    <t xml:space="preserve">I. </t>
  </si>
  <si>
    <t>Wprowadzenie do sprawozdania finansowego, obejmuje w szczególności:</t>
  </si>
  <si>
    <t>1.</t>
  </si>
  <si>
    <t>1.1</t>
  </si>
  <si>
    <t>nazwę jednostki</t>
  </si>
  <si>
    <t>1.2</t>
  </si>
  <si>
    <t>siedzibę jednostki</t>
  </si>
  <si>
    <t>1.3</t>
  </si>
  <si>
    <t>adres jednostki</t>
  </si>
  <si>
    <t>1.4</t>
  </si>
  <si>
    <t>2.</t>
  </si>
  <si>
    <t>3.</t>
  </si>
  <si>
    <t xml:space="preserve">4. </t>
  </si>
  <si>
    <t>5.</t>
  </si>
  <si>
    <t>inne informacje</t>
  </si>
  <si>
    <t>II</t>
  </si>
  <si>
    <t>Dodatkowe informacje i objaśnienia obejmują w szczególności:</t>
  </si>
  <si>
    <t xml:space="preserve">1. </t>
  </si>
  <si>
    <t>1.1.</t>
  </si>
  <si>
    <t>1.2.</t>
  </si>
  <si>
    <t>aktualną wartość rynkową środków trwałych, w tym dóbr kultury - o ile jednostka dysponuje takimi informacjami</t>
  </si>
  <si>
    <t>1.3.</t>
  </si>
  <si>
    <t>kwotę dokonanych w trakcie roku obrotowego odpisów aktualizujących wartość aktywów trwałych odrębnie dla długoterminowych aktywów niefinansowych oraz długoterminowych aktywów finansowych</t>
  </si>
  <si>
    <t>1.4.</t>
  </si>
  <si>
    <t>wartość gruntów użytkowanych wieczyście</t>
  </si>
  <si>
    <t xml:space="preserve">1.5. </t>
  </si>
  <si>
    <t>wartość nieamortyzowanych lub nieumarzanych przez jednostkę środków trwałych, używanych na podstawie umów najmu, dzierżawy i innych umów, w tym z tytułu umów leasingu</t>
  </si>
  <si>
    <t>1.6.</t>
  </si>
  <si>
    <t>liczbę oraz wartość posiadanych papierów wartościowych, w tym akcji i udziałów oraz dłużnych papierów wartościowych</t>
  </si>
  <si>
    <t xml:space="preserve">1.7. </t>
  </si>
  <si>
    <t>Dane o odpisach aktualizujących wartość należności, ze wskazaniem stanu na początek roku obrotowego, zwiększeniach, wykorzystaniu, rozwiązaniu i stanie na koniec roku obrotowego, z uwzględnieniem należności finansowych JST (stan pożyczek zagrożonych)</t>
  </si>
  <si>
    <t>1.8.</t>
  </si>
  <si>
    <t>dane o stanie rezerw według celu ich utworzenia na początek roku obrotowego, zwiększeniach wykorzystaniu, rozwiązaniu i stanie końcowym</t>
  </si>
  <si>
    <t>1.9.</t>
  </si>
  <si>
    <t>podział zobowiązań długoterminowych według pozycji bilansu o pozostałym od dnia bilansowego, przewidywanym umową lub wynikającym z innego tytułu prawnego, okresie spłaty:</t>
  </si>
  <si>
    <t>a)</t>
  </si>
  <si>
    <t>powyżej 1 roku do 3 lat</t>
  </si>
  <si>
    <t>b)</t>
  </si>
  <si>
    <t>powyżej 3 do 5 lat</t>
  </si>
  <si>
    <t>c)</t>
  </si>
  <si>
    <t>powyżej 5 lat</t>
  </si>
  <si>
    <t>1.10.</t>
  </si>
  <si>
    <t>kwotę zobowiązań w sytuacji gdy jednostka kwalifikuje umowy leasingu zgodnie z przepisami podatkowymi (leasing operacyjny), a według przepisów o rachunkowości byłby to leasing finansowy lub zwrotny z podziałem na kwotę zobowiązań z tytułu leasingu finansowego lub leasingu zwrotnego</t>
  </si>
  <si>
    <t xml:space="preserve">1.11. </t>
  </si>
  <si>
    <t>łączną kwotę zobowiązań zabezpieczonych na majątku jednostki ze wskazaniem charakteru i formy tych zabezpieczeń</t>
  </si>
  <si>
    <t>1.12.</t>
  </si>
  <si>
    <t>łączną kwotę zobowiązań warunkowych, w tym również udzielonych przez jednostkę gwarancji i poręczeń, także wekslowych, niewykazanych w bilansie, ze wskazaniem zobowiązań zabezpieczonych na majątku jednostki oraz charakteru i formy tych zabezpieczeń</t>
  </si>
  <si>
    <t xml:space="preserve">1.13. </t>
  </si>
  <si>
    <t>wykaz istotnych pozycji czynnych i biernych rozliczeń międzyokresowych w tym kwotę czynnych rozliczeń międzyokresowych kosztów stanowiących różnicę między wartością otrzymanych finansowych składników aktywów a zobowiązaniem zapłaty za nie</t>
  </si>
  <si>
    <t xml:space="preserve">1.14. </t>
  </si>
  <si>
    <t>łączną kwotę otrzymanych przez jednostkę gwarancji i poręczeń niewykazanych w bilansie</t>
  </si>
  <si>
    <t>1.15.</t>
  </si>
  <si>
    <t>kwotę wypłaconych środków pieniężnych na świadczenia pracownicze</t>
  </si>
  <si>
    <t>1.16.</t>
  </si>
  <si>
    <t xml:space="preserve">2.1. </t>
  </si>
  <si>
    <t>wysokość odpisów aktualizujących wartość zapasów</t>
  </si>
  <si>
    <t>2.2.</t>
  </si>
  <si>
    <t>koszt wytworzenia środków trwałych w budowie, w tym odsetki oraz różnice kursowe, które powiększyły koszt wytworzenia środków trwałych w budowie w roku obrotowym</t>
  </si>
  <si>
    <t>2.3.</t>
  </si>
  <si>
    <t>kwotę i charakter poszczególnych pozycji przychodów lub kosztów o nadzwyczajnej wartości lub które wystąpiły incydentalnie</t>
  </si>
  <si>
    <t>2.4.</t>
  </si>
  <si>
    <t>informacje o kwocie należności z tytułu podatków realizowanych przez organy podatkowe podległe ministrowi właściwemu do spraw finans publicznych wykazywanych w sprawozdanku z wykonania planu dochodów budżetowych</t>
  </si>
  <si>
    <t>2.5.</t>
  </si>
  <si>
    <t>(główny księgowy)</t>
  </si>
  <si>
    <t xml:space="preserve">INFORMACJA DODATKOWA </t>
  </si>
  <si>
    <t>Ozorków, gmina Miasto Ozorków</t>
  </si>
  <si>
    <t>1.15. Wypłacone świadczenia pracownicze</t>
  </si>
  <si>
    <t>Wyszczególnienie</t>
  </si>
  <si>
    <t>Kwota wypłaconych świadczeń pracowniczych</t>
  </si>
  <si>
    <t>w zł i gr</t>
  </si>
  <si>
    <t>1) odprawy emerytalne i rentowe</t>
  </si>
  <si>
    <t>2) nagrody jubileuszowe</t>
  </si>
  <si>
    <t xml:space="preserve">3) pozostałe nagrody </t>
  </si>
  <si>
    <t>SUMA</t>
  </si>
  <si>
    <t>Lp.</t>
  </si>
  <si>
    <t>Specyfikacja</t>
  </si>
  <si>
    <t>Stan na początek roku</t>
  </si>
  <si>
    <t>Zwiększenia</t>
  </si>
  <si>
    <t>Zmniejszenia</t>
  </si>
  <si>
    <t>Stan na koniec roku</t>
  </si>
  <si>
    <t>aktualizacja</t>
  </si>
  <si>
    <t>nabycie</t>
  </si>
  <si>
    <t>przemieszczenie wewnętrzne</t>
  </si>
  <si>
    <t>inne</t>
  </si>
  <si>
    <t>rozchód</t>
  </si>
  <si>
    <t>Środki trwałe</t>
  </si>
  <si>
    <t>Grunty</t>
  </si>
  <si>
    <t>1.1.1.</t>
  </si>
  <si>
    <t>Grunty stanowiące własność jednostki samorządu terytorialnego przekazane w użytkowanie wieczyste innym podmiotom</t>
  </si>
  <si>
    <t>Budynki, lokale i obiekty inżynierii lądowej i wodnej</t>
  </si>
  <si>
    <t>Urządzenia techniczne i maszyny</t>
  </si>
  <si>
    <t>Środki transportu</t>
  </si>
  <si>
    <t>1.5.</t>
  </si>
  <si>
    <t>Inne środki trwałe</t>
  </si>
  <si>
    <t>Środki trwałe w budowie</t>
  </si>
  <si>
    <t>Zaliczki na środki trwałe w budowie (inwestycje)</t>
  </si>
  <si>
    <t>Wartość netto środków trwałych na początek roku obrotowego (wartość początkowa minus umorzenie)</t>
  </si>
  <si>
    <t>Wartość netto środków trwałych na koniec roku obrotowego (wartość początkowa minus umorzenie)</t>
  </si>
  <si>
    <t>Wartości niematerialne i prawne umarzane stopniowo</t>
  </si>
  <si>
    <t>Wartości niematerialne i prawne umarzane w 100%</t>
  </si>
  <si>
    <t>Wartości niematerialne i prawne umarzane stopniowi</t>
  </si>
  <si>
    <t>Wartości niematerialne i prawne umarzane jednorazowo</t>
  </si>
  <si>
    <t>Suma</t>
  </si>
  <si>
    <t>Wartość netto wartości niematerialnych i prtawnych na początek roku obrotowego (wartość początkowa minus umorzenie)</t>
  </si>
  <si>
    <t>Wartość netto wartości niematerialnych i prawnych na koniec roku obrotowego (wartość początkowa minus umorzenie)</t>
  </si>
  <si>
    <t xml:space="preserve">                           Środki trwałe umarzane stopniowo/jednorazowo</t>
  </si>
  <si>
    <t>1.1.1. Zmiany stanu wartości początkowej  rzeczowych aktywów trwałych ( brutto )</t>
  </si>
  <si>
    <t>1.1.4. Zmiany stanu umorzenia/amortyzacji rzeczowych aktywów trwałych ( brutto )</t>
  </si>
  <si>
    <t>Szkoła jest jednostką organizacyjną gminy realizująca zadania z zakresu edukacji</t>
  </si>
  <si>
    <t>Sprawozdanie nie obejmuje danych łącznych</t>
  </si>
  <si>
    <t>Przy wycenie aktywów i pasywów  roku obrotowym  stosowano zasady wynikające z ustawy z dnia 29 września 1994 r. o rachunkowości (Dz. U. z 2017 poz. 2342 t.j.), z uwzględnieniem szczególnych zasad wyceny zawartych w rozporządzeniu Ministra finansów z dnia 5 lipca 2010 r. w sprawie szczególnych zasad rachunkowości oraz planów kont dla budżetu państwa, budżetów jednostek samorządu terytorialnego, jednostek budżetowych, samorządowych zakładów budżetowych, państwowych funduszy celowych oraz państwowych jednostek budżetowych mających siedzibę poza granicami Rzeczypospolitej Polskiej (Dz. U. z 2017 poz. 760 ). Środki trwałe wyceniane były według ceny zakupu, ceny nabycia. Wartości niematerialne i prawne wyceniane były według ceny zakupu, ceny nabycia. Składniki majątku o wartości początkowej powyżej 10 000,00 zł  zalicza się do środków trwałych. Odpisy amortyzacyjne dokonuje się metodą liniową. Składniki majątku o warości poczatkowej powyżej 500, 00 zł zalicza się do pozostałych środków trwałych. Zapasy materiałów, towarów, produktów gotowych, półproduktów i produktów w toku wycenia się według według ceny zakupu.</t>
  </si>
  <si>
    <t xml:space="preserve">Inne informacje niż wymienione powyżej, jeżeli mogłyby w istotny sposób wpłynąć na ocenę sytuacji majątkowej i finansowej oraz wynik finansowy jednostki nie </t>
  </si>
  <si>
    <t xml:space="preserve"> nie dysponuje</t>
  </si>
  <si>
    <t>nie dokonano odpisów</t>
  </si>
  <si>
    <t>nie dotyczy</t>
  </si>
  <si>
    <t>nie wystąpiły</t>
  </si>
  <si>
    <t>nie występują</t>
  </si>
  <si>
    <t>Tabela wg  załącznika</t>
  </si>
  <si>
    <t xml:space="preserve">Zapasy </t>
  </si>
  <si>
    <t xml:space="preserve">Szkoła Podstawowa Nr5 im. Marii Curie - Skłodowskiej   z Oddziałami Integracyjnymi </t>
  </si>
  <si>
    <t>ul. Cegielniana  25; 95-035 Ozorków</t>
  </si>
  <si>
    <t>Szkoła Podstawowa</t>
  </si>
  <si>
    <t>(rok, miesiąc, dzień)                                                                                                                                               ( kierownik jednostki )</t>
  </si>
  <si>
    <t xml:space="preserve">umorzenie za okres </t>
  </si>
  <si>
    <t xml:space="preserve">nabycie </t>
  </si>
  <si>
    <t>Zbiory biblioteczne umarzane stopniowo</t>
  </si>
  <si>
    <t>Zbiory bibliteczne umarzane w 100%</t>
  </si>
  <si>
    <t>(brutto)</t>
  </si>
  <si>
    <t>Wartość netto zbiorów bibliotecznych  na początek roku obrotowego (wartość początkowa minus umorzenie)</t>
  </si>
  <si>
    <t>Wartość netto zbiorów bibliotecznych na koniec roku obrotowego (wartość początkowa minus umorzenie)</t>
  </si>
  <si>
    <t>Wartości  zbiorów bibliotcznych  umarzane stopniowi</t>
  </si>
  <si>
    <t>Wartości zbiorów bibliotecznych  umarzane jednorazowo</t>
  </si>
  <si>
    <t>1.1.2. Zmiany stanu wartości początkowej  rzeczowych aktywów trwałych ( brutto )</t>
  </si>
  <si>
    <t>1.1.3. Zmiany stanu umorzenia/amortyzacji rzeczowych aktywów trwałych ( brutto )</t>
  </si>
  <si>
    <t>1.1.5 Zmiana wartości netto środków trwałych</t>
  </si>
  <si>
    <t xml:space="preserve">1.1.6. Zmiany stanu wartości początkowej wartości niematerialnych i prawnych ( brutto ) </t>
  </si>
  <si>
    <t>1.1.8. Zmiana wartości netto wartości niematerialnych i prawnych</t>
  </si>
  <si>
    <t xml:space="preserve">1.16 Zmiany stanu zapasów </t>
  </si>
  <si>
    <t xml:space="preserve">                                                                                                                                                    1.1.7. Zmiany umorzenia wartości niematerialnych i prawnych </t>
  </si>
  <si>
    <t xml:space="preserve">                                                                                                                                                    1.1.9. Zmiany stanu wartości początkowej zbiorów bibliotecznych</t>
  </si>
  <si>
    <t xml:space="preserve">                                                                                                                                                    1.1.10. Zmiany umorzenia wartości zbiorów bibliotecznych</t>
  </si>
  <si>
    <t xml:space="preserve">1.1.11. Zmiana wartości netto wartości zbiorów bibliotecznych </t>
  </si>
  <si>
    <t xml:space="preserve">Ozorków </t>
  </si>
  <si>
    <t>3) pozostałe nagrody +KEN</t>
  </si>
  <si>
    <t>01.01.2024r do 31.12.2024r</t>
  </si>
</sst>
</file>

<file path=xl/styles.xml><?xml version="1.0" encoding="utf-8"?>
<styleSheet xmlns="http://schemas.openxmlformats.org/spreadsheetml/2006/main">
  <fonts count="22">
    <font>
      <sz val="11"/>
      <color theme="1"/>
      <name val="Calibri"/>
      <family val="2"/>
      <scheme val="minor"/>
    </font>
    <font>
      <b/>
      <sz val="10"/>
      <name val="Arial"/>
      <family val="2"/>
      <charset val="238"/>
    </font>
    <font>
      <sz val="10"/>
      <name val="Arial"/>
      <family val="2"/>
      <charset val="238"/>
    </font>
    <font>
      <sz val="8"/>
      <name val="Calibri"/>
      <family val="2"/>
      <charset val="238"/>
    </font>
    <font>
      <b/>
      <sz val="11"/>
      <color theme="1"/>
      <name val="Calibri"/>
      <family val="2"/>
      <charset val="238"/>
      <scheme val="minor"/>
    </font>
    <font>
      <sz val="20"/>
      <color theme="1"/>
      <name val="Calibri"/>
      <family val="2"/>
      <scheme val="minor"/>
    </font>
    <font>
      <b/>
      <sz val="14"/>
      <color theme="1"/>
      <name val="Times New Roman"/>
      <family val="1"/>
      <charset val="238"/>
    </font>
    <font>
      <sz val="12"/>
      <color rgb="FF000000"/>
      <name val="Times New Roman"/>
      <family val="1"/>
      <charset val="238"/>
    </font>
    <font>
      <sz val="12"/>
      <color theme="1"/>
      <name val="Calibri"/>
      <family val="2"/>
      <charset val="238"/>
      <scheme val="minor"/>
    </font>
    <font>
      <b/>
      <sz val="12"/>
      <color rgb="FF000000"/>
      <name val="Times New Roman"/>
      <family val="1"/>
      <charset val="238"/>
    </font>
    <font>
      <sz val="10"/>
      <color rgb="FF000000"/>
      <name val="Times New Roman"/>
      <family val="1"/>
      <charset val="238"/>
    </font>
    <font>
      <b/>
      <sz val="12"/>
      <color theme="1"/>
      <name val="Calibri"/>
      <family val="2"/>
      <charset val="238"/>
      <scheme val="minor"/>
    </font>
    <font>
      <sz val="10"/>
      <name val="Calibri"/>
      <family val="2"/>
      <charset val="238"/>
      <scheme val="minor"/>
    </font>
    <font>
      <b/>
      <sz val="10"/>
      <color theme="1"/>
      <name val="Calibri"/>
      <family val="2"/>
      <charset val="238"/>
      <scheme val="minor"/>
    </font>
    <font>
      <sz val="10"/>
      <color theme="1"/>
      <name val="Calibri"/>
      <family val="2"/>
      <charset val="238"/>
      <scheme val="minor"/>
    </font>
    <font>
      <b/>
      <sz val="10"/>
      <name val="Calibri"/>
      <family val="2"/>
      <charset val="238"/>
    </font>
    <font>
      <sz val="10"/>
      <name val="Calibri"/>
      <family val="2"/>
      <charset val="238"/>
    </font>
    <font>
      <b/>
      <sz val="14"/>
      <color theme="1"/>
      <name val="Calibri"/>
      <family val="2"/>
      <charset val="238"/>
      <scheme val="minor"/>
    </font>
    <font>
      <sz val="14"/>
      <name val="Calibri"/>
      <family val="2"/>
      <charset val="238"/>
      <scheme val="minor"/>
    </font>
    <font>
      <b/>
      <sz val="10"/>
      <name val="Arial"/>
      <family val="2"/>
      <charset val="238"/>
    </font>
    <font>
      <sz val="11"/>
      <color rgb="FF000000"/>
      <name val="Times New Roman"/>
      <family val="1"/>
      <charset val="238"/>
    </font>
    <font>
      <sz val="8"/>
      <color rgb="FF000000"/>
      <name val="Times New Roman"/>
      <family val="1"/>
      <charset val="238"/>
    </font>
  </fonts>
  <fills count="4">
    <fill>
      <patternFill patternType="none"/>
    </fill>
    <fill>
      <patternFill patternType="gray125"/>
    </fill>
    <fill>
      <patternFill patternType="solid">
        <fgColor rgb="FFFFFFFF"/>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1">
    <xf numFmtId="0" fontId="0" fillId="0" borderId="0"/>
  </cellStyleXfs>
  <cellXfs count="165">
    <xf numFmtId="0" fontId="0" fillId="0" borderId="0" xfId="0"/>
    <xf numFmtId="0" fontId="0" fillId="0" borderId="1" xfId="0" applyBorder="1"/>
    <xf numFmtId="0" fontId="1" fillId="0" borderId="1" xfId="0" applyFont="1" applyBorder="1"/>
    <xf numFmtId="0" fontId="0" fillId="0" borderId="1" xfId="0" applyBorder="1" applyAlignment="1">
      <alignment horizontal="left"/>
    </xf>
    <xf numFmtId="0" fontId="0" fillId="0" borderId="1" xfId="0" applyBorder="1" applyAlignment="1">
      <alignment wrapText="1"/>
    </xf>
    <xf numFmtId="0" fontId="2" fillId="0" borderId="1" xfId="0" applyFont="1" applyBorder="1" applyAlignment="1">
      <alignment wrapText="1"/>
    </xf>
    <xf numFmtId="0" fontId="2" fillId="0" borderId="1" xfId="0" applyFont="1" applyBorder="1"/>
    <xf numFmtId="0" fontId="0" fillId="0" borderId="1" xfId="0" applyBorder="1" applyAlignment="1">
      <alignment horizontal="left" wrapText="1"/>
    </xf>
    <xf numFmtId="0" fontId="3" fillId="0" borderId="0" xfId="0" applyFont="1" applyAlignment="1">
      <alignment horizontal="center"/>
    </xf>
    <xf numFmtId="0" fontId="0" fillId="0" borderId="0" xfId="0" applyBorder="1"/>
    <xf numFmtId="0" fontId="5" fillId="0" borderId="0" xfId="0" applyFont="1" applyAlignment="1">
      <alignment horizontal="center"/>
    </xf>
    <xf numFmtId="0" fontId="5" fillId="0" borderId="0" xfId="0" applyFont="1" applyBorder="1" applyAlignment="1">
      <alignment horizontal="center"/>
    </xf>
    <xf numFmtId="0" fontId="4" fillId="0" borderId="1" xfId="0" applyFont="1" applyBorder="1"/>
    <xf numFmtId="0" fontId="6" fillId="0" borderId="0" xfId="0" applyFont="1" applyAlignment="1">
      <alignment horizont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0" borderId="6" xfId="0" applyFont="1" applyBorder="1" applyAlignment="1">
      <alignment horizontal="justify" vertical="center" wrapText="1"/>
    </xf>
    <xf numFmtId="4" fontId="7" fillId="0" borderId="7" xfId="0" applyNumberFormat="1" applyFont="1" applyBorder="1" applyAlignment="1">
      <alignment horizontal="right" vertical="center" wrapText="1"/>
    </xf>
    <xf numFmtId="0" fontId="7" fillId="0" borderId="8" xfId="0" applyFont="1" applyBorder="1" applyAlignment="1">
      <alignment horizontal="justify" vertical="center" wrapText="1"/>
    </xf>
    <xf numFmtId="4" fontId="7" fillId="0" borderId="9" xfId="0" applyNumberFormat="1" applyFont="1" applyBorder="1" applyAlignment="1">
      <alignment horizontal="right" vertical="center" wrapText="1"/>
    </xf>
    <xf numFmtId="4" fontId="7" fillId="0" borderId="1" xfId="0" applyNumberFormat="1" applyFont="1" applyBorder="1" applyAlignment="1">
      <alignment horizontal="right" vertical="center" wrapText="1"/>
    </xf>
    <xf numFmtId="0" fontId="7" fillId="0" borderId="12" xfId="0" applyFont="1" applyBorder="1" applyAlignment="1">
      <alignment horizontal="center" vertical="center"/>
    </xf>
    <xf numFmtId="4" fontId="4" fillId="0" borderId="13" xfId="0" applyNumberFormat="1" applyFont="1" applyBorder="1"/>
    <xf numFmtId="0" fontId="8" fillId="0" borderId="0" xfId="0" applyFont="1"/>
    <xf numFmtId="0" fontId="7" fillId="0" borderId="19"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6" xfId="0" applyFont="1" applyBorder="1" applyAlignment="1">
      <alignment horizontal="justify" vertical="center" wrapText="1"/>
    </xf>
    <xf numFmtId="4" fontId="10" fillId="0" borderId="16" xfId="0" applyNumberFormat="1" applyFont="1" applyBorder="1" applyAlignment="1">
      <alignment horizontal="right" vertical="center" wrapText="1"/>
    </xf>
    <xf numFmtId="0" fontId="10" fillId="0" borderId="8" xfId="0" applyFont="1" applyBorder="1" applyAlignment="1">
      <alignment horizontal="center" vertical="center" wrapText="1"/>
    </xf>
    <xf numFmtId="0" fontId="10" fillId="0" borderId="1" xfId="0" applyFont="1" applyBorder="1" applyAlignment="1">
      <alignment horizontal="justify" vertical="center" wrapText="1"/>
    </xf>
    <xf numFmtId="4" fontId="10" fillId="0" borderId="1" xfId="0" applyNumberFormat="1" applyFont="1" applyBorder="1" applyAlignment="1">
      <alignment horizontal="right" vertical="center" wrapText="1"/>
    </xf>
    <xf numFmtId="4" fontId="10" fillId="0" borderId="1" xfId="0" applyNumberFormat="1" applyFont="1" applyBorder="1" applyAlignment="1">
      <alignment horizontal="center" vertical="center" wrapText="1"/>
    </xf>
    <xf numFmtId="4" fontId="10" fillId="0" borderId="9" xfId="0" applyNumberFormat="1" applyFont="1" applyBorder="1" applyAlignment="1">
      <alignment horizontal="right" vertical="center" wrapText="1"/>
    </xf>
    <xf numFmtId="0" fontId="10" fillId="0" borderId="17" xfId="0" applyFont="1" applyBorder="1" applyAlignment="1">
      <alignment horizontal="center" vertical="center" wrapText="1"/>
    </xf>
    <xf numFmtId="0" fontId="10" fillId="0" borderId="11" xfId="0" applyFont="1" applyBorder="1" applyAlignment="1">
      <alignment horizontal="justify" vertical="center" wrapText="1"/>
    </xf>
    <xf numFmtId="4" fontId="10" fillId="0" borderId="11" xfId="0" applyNumberFormat="1" applyFont="1" applyBorder="1" applyAlignment="1">
      <alignment horizontal="right" vertical="center" wrapText="1"/>
    </xf>
    <xf numFmtId="4" fontId="10" fillId="0" borderId="11" xfId="0" applyNumberFormat="1" applyFont="1" applyBorder="1" applyAlignment="1">
      <alignment horizontal="center" vertical="center" wrapText="1"/>
    </xf>
    <xf numFmtId="4" fontId="10" fillId="0" borderId="10" xfId="0" applyNumberFormat="1" applyFont="1" applyBorder="1" applyAlignment="1">
      <alignment horizontal="right" vertical="center" wrapText="1"/>
    </xf>
    <xf numFmtId="0" fontId="6" fillId="0" borderId="0" xfId="0" applyFont="1" applyAlignment="1">
      <alignment horizontal="center"/>
    </xf>
    <xf numFmtId="0" fontId="10" fillId="0" borderId="15" xfId="0" applyFont="1" applyBorder="1" applyAlignment="1">
      <alignment horizontal="center" vertical="center" wrapText="1"/>
    </xf>
    <xf numFmtId="0" fontId="11" fillId="0" borderId="0" xfId="0" applyFont="1"/>
    <xf numFmtId="0" fontId="12" fillId="0" borderId="0" xfId="0" applyFont="1"/>
    <xf numFmtId="0" fontId="12" fillId="0" borderId="21" xfId="0" applyFont="1" applyBorder="1"/>
    <xf numFmtId="0" fontId="13" fillId="0" borderId="8"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4" fillId="0" borderId="8" xfId="0" applyFont="1" applyBorder="1" applyAlignment="1">
      <alignment horizontal="center" vertical="center" wrapText="1"/>
    </xf>
    <xf numFmtId="0" fontId="11" fillId="0" borderId="23" xfId="0" applyFont="1" applyBorder="1" applyAlignment="1">
      <alignment horizontal="justify" vertical="center" wrapText="1"/>
    </xf>
    <xf numFmtId="4" fontId="15" fillId="0" borderId="1" xfId="0" applyNumberFormat="1" applyFont="1" applyFill="1" applyBorder="1" applyAlignment="1">
      <alignment vertical="center" wrapText="1"/>
    </xf>
    <xf numFmtId="0" fontId="8" fillId="0" borderId="23" xfId="0" applyFont="1" applyBorder="1" applyAlignment="1">
      <alignment horizontal="justify" vertical="center" wrapText="1"/>
    </xf>
    <xf numFmtId="0" fontId="16" fillId="0" borderId="1" xfId="0" applyFont="1" applyFill="1" applyBorder="1" applyAlignment="1">
      <alignment vertical="center" wrapText="1"/>
    </xf>
    <xf numFmtId="0" fontId="14" fillId="0" borderId="8" xfId="0" applyFont="1" applyBorder="1" applyAlignment="1">
      <alignment horizontal="justify" vertical="center" wrapText="1"/>
    </xf>
    <xf numFmtId="0" fontId="8" fillId="0" borderId="23" xfId="0" applyFont="1" applyBorder="1" applyAlignment="1">
      <alignment horizontal="justify" vertical="top" wrapText="1"/>
    </xf>
    <xf numFmtId="0" fontId="8" fillId="0" borderId="23" xfId="0" applyFont="1" applyBorder="1" applyAlignment="1">
      <alignment horizontal="left" vertical="center" wrapText="1"/>
    </xf>
    <xf numFmtId="0" fontId="10" fillId="0" borderId="1" xfId="0" applyFont="1" applyBorder="1" applyAlignment="1">
      <alignment horizontal="center" vertical="center" wrapText="1"/>
    </xf>
    <xf numFmtId="4" fontId="10" fillId="0" borderId="24" xfId="0" applyNumberFormat="1" applyFont="1" applyBorder="1" applyAlignment="1">
      <alignment horizontal="right" vertical="center" wrapText="1"/>
    </xf>
    <xf numFmtId="0" fontId="10" fillId="0" borderId="11"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4" fontId="7" fillId="0" borderId="24" xfId="0" applyNumberFormat="1" applyFont="1" applyBorder="1" applyAlignment="1">
      <alignment horizontal="right" vertical="center" wrapText="1"/>
    </xf>
    <xf numFmtId="0" fontId="7" fillId="0" borderId="11" xfId="0" applyFont="1" applyBorder="1" applyAlignment="1">
      <alignment horizontal="center" vertical="center" wrapText="1"/>
    </xf>
    <xf numFmtId="4" fontId="7" fillId="0" borderId="11" xfId="0" applyNumberFormat="1" applyFont="1" applyBorder="1" applyAlignment="1">
      <alignment horizontal="right" vertical="center" wrapText="1"/>
    </xf>
    <xf numFmtId="4" fontId="7" fillId="0" borderId="25" xfId="0" applyNumberFormat="1" applyFont="1" applyBorder="1" applyAlignment="1">
      <alignment horizontal="right" vertical="center" wrapText="1"/>
    </xf>
    <xf numFmtId="0" fontId="7" fillId="0" borderId="25" xfId="0" applyFont="1" applyBorder="1" applyAlignment="1">
      <alignment horizontal="center" vertical="center" wrapText="1"/>
    </xf>
    <xf numFmtId="4" fontId="7" fillId="0" borderId="19" xfId="0" applyNumberFormat="1" applyFont="1" applyBorder="1" applyAlignment="1">
      <alignment horizontal="center" vertical="center" wrapText="1"/>
    </xf>
    <xf numFmtId="4" fontId="10" fillId="0" borderId="31" xfId="0" applyNumberFormat="1" applyFont="1" applyBorder="1" applyAlignment="1">
      <alignment horizontal="right" vertical="center" wrapText="1"/>
    </xf>
    <xf numFmtId="4" fontId="14" fillId="0" borderId="1" xfId="0" applyNumberFormat="1" applyFont="1" applyBorder="1" applyAlignment="1">
      <alignment vertical="center"/>
    </xf>
    <xf numFmtId="0" fontId="17" fillId="0" borderId="0" xfId="0" applyFont="1"/>
    <xf numFmtId="0" fontId="18" fillId="0" borderId="0" xfId="0" applyFont="1"/>
    <xf numFmtId="0" fontId="12" fillId="0" borderId="0" xfId="0" applyFont="1" applyBorder="1"/>
    <xf numFmtId="0" fontId="11" fillId="0" borderId="8"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8" xfId="0" applyFont="1" applyBorder="1" applyAlignment="1">
      <alignment horizontal="justify" vertical="top" wrapText="1"/>
    </xf>
    <xf numFmtId="0" fontId="14" fillId="0" borderId="1" xfId="0" applyFont="1" applyBorder="1" applyAlignment="1">
      <alignment horizontal="justify" vertical="top" wrapText="1"/>
    </xf>
    <xf numFmtId="0" fontId="8" fillId="0" borderId="1" xfId="0" applyFont="1" applyBorder="1" applyAlignment="1">
      <alignment horizontal="justify" vertical="top" wrapText="1"/>
    </xf>
    <xf numFmtId="0" fontId="11" fillId="0" borderId="1" xfId="0" applyFont="1" applyBorder="1" applyAlignment="1">
      <alignment horizontal="center" vertical="top" wrapText="1"/>
    </xf>
    <xf numFmtId="0" fontId="10" fillId="0" borderId="15"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6" xfId="0" applyFont="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Border="1" applyAlignment="1">
      <alignment wrapText="1"/>
    </xf>
    <xf numFmtId="0" fontId="19" fillId="0" borderId="1" xfId="0" applyFont="1" applyBorder="1" applyAlignment="1">
      <alignment wrapText="1"/>
    </xf>
    <xf numFmtId="4" fontId="7" fillId="0" borderId="24"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4" fontId="7" fillId="0" borderId="20" xfId="0" applyNumberFormat="1" applyFont="1" applyBorder="1" applyAlignment="1">
      <alignment horizontal="center" vertical="center" wrapText="1"/>
    </xf>
    <xf numFmtId="0" fontId="3" fillId="0" borderId="0" xfId="0" applyFont="1" applyAlignment="1">
      <alignment horizontal="left"/>
    </xf>
    <xf numFmtId="0" fontId="10" fillId="0" borderId="15" xfId="0" applyFont="1" applyBorder="1" applyAlignment="1">
      <alignment horizontal="center" vertical="center" wrapText="1"/>
    </xf>
    <xf numFmtId="0" fontId="7" fillId="0" borderId="1"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5" xfId="0" applyFont="1" applyBorder="1" applyAlignment="1">
      <alignment horizontal="center" vertical="center" wrapText="1"/>
    </xf>
    <xf numFmtId="0" fontId="6" fillId="0" borderId="0" xfId="0" applyFont="1" applyAlignment="1">
      <alignment horizontal="center"/>
    </xf>
    <xf numFmtId="0" fontId="10" fillId="0" borderId="15" xfId="0" applyFont="1" applyBorder="1" applyAlignment="1">
      <alignment horizontal="center" vertical="center" wrapText="1"/>
    </xf>
    <xf numFmtId="0" fontId="7" fillId="0" borderId="1" xfId="0" applyFont="1" applyBorder="1" applyAlignment="1">
      <alignment horizontal="center" vertical="center" wrapText="1"/>
    </xf>
    <xf numFmtId="2" fontId="7" fillId="0" borderId="1" xfId="0" applyNumberFormat="1" applyFont="1" applyBorder="1" applyAlignment="1">
      <alignment horizontal="center" vertical="center" wrapText="1"/>
    </xf>
    <xf numFmtId="2" fontId="7" fillId="0" borderId="25" xfId="0" applyNumberFormat="1" applyFont="1" applyBorder="1" applyAlignment="1">
      <alignment horizontal="center" vertical="center" wrapText="1"/>
    </xf>
    <xf numFmtId="0" fontId="6" fillId="0" borderId="0" xfId="0" applyFont="1" applyAlignment="1">
      <alignment horizontal="center"/>
    </xf>
    <xf numFmtId="0" fontId="10" fillId="0" borderId="15" xfId="0" applyFont="1" applyBorder="1" applyAlignment="1">
      <alignment horizontal="center" vertical="center" wrapText="1"/>
    </xf>
    <xf numFmtId="0" fontId="7" fillId="0" borderId="1" xfId="0" applyFont="1" applyBorder="1" applyAlignment="1">
      <alignment horizontal="center" vertical="center" wrapText="1"/>
    </xf>
    <xf numFmtId="1" fontId="7" fillId="0" borderId="25" xfId="0" applyNumberFormat="1" applyFont="1" applyBorder="1" applyAlignment="1">
      <alignment horizontal="center" vertical="center" wrapText="1"/>
    </xf>
    <xf numFmtId="0" fontId="4" fillId="0" borderId="1" xfId="0" applyFont="1" applyBorder="1" applyAlignment="1">
      <alignment horizontal="right" wrapText="1"/>
    </xf>
    <xf numFmtId="4" fontId="10" fillId="0" borderId="19" xfId="0" applyNumberFormat="1" applyFont="1" applyBorder="1" applyAlignment="1">
      <alignment horizontal="center" vertical="center" wrapText="1"/>
    </xf>
    <xf numFmtId="0" fontId="10" fillId="0" borderId="19" xfId="0" applyFont="1" applyBorder="1" applyAlignment="1">
      <alignment horizontal="center" vertical="center" wrapText="1"/>
    </xf>
    <xf numFmtId="0" fontId="6" fillId="0" borderId="0" xfId="0" applyFont="1" applyAlignment="1">
      <alignment horizontal="center"/>
    </xf>
    <xf numFmtId="0" fontId="6" fillId="0" borderId="0" xfId="0" applyFont="1" applyAlignment="1">
      <alignment horizontal="center"/>
    </xf>
    <xf numFmtId="0" fontId="4" fillId="3" borderId="1" xfId="0" applyFont="1" applyFill="1" applyBorder="1" applyAlignment="1">
      <alignment wrapText="1"/>
    </xf>
    <xf numFmtId="0" fontId="10" fillId="0" borderId="0" xfId="0" applyFont="1" applyFill="1" applyBorder="1" applyAlignment="1">
      <alignment horizontal="center" vertical="center" wrapText="1"/>
    </xf>
    <xf numFmtId="14" fontId="10" fillId="0" borderId="0" xfId="0" applyNumberFormat="1" applyFont="1" applyFill="1" applyBorder="1" applyAlignment="1">
      <alignment horizontal="justify" vertical="center" wrapText="1"/>
    </xf>
    <xf numFmtId="0" fontId="4" fillId="0" borderId="1" xfId="0" applyFont="1" applyBorder="1" applyAlignment="1">
      <alignment horizontal="right"/>
    </xf>
    <xf numFmtId="4" fontId="0" fillId="0" borderId="0" xfId="0" applyNumberFormat="1"/>
    <xf numFmtId="2" fontId="0" fillId="0" borderId="0" xfId="0" applyNumberFormat="1"/>
    <xf numFmtId="2" fontId="16" fillId="0" borderId="1" xfId="0" applyNumberFormat="1" applyFont="1" applyFill="1" applyBorder="1" applyAlignment="1">
      <alignment vertical="center" wrapText="1"/>
    </xf>
    <xf numFmtId="0" fontId="6" fillId="0" borderId="0" xfId="0" applyFont="1" applyAlignment="1">
      <alignment horizontal="center"/>
    </xf>
    <xf numFmtId="0" fontId="7" fillId="0" borderId="8" xfId="0" applyFont="1" applyBorder="1" applyAlignment="1">
      <alignment horizontal="justify" vertical="top" wrapText="1"/>
    </xf>
    <xf numFmtId="4" fontId="7" fillId="0" borderId="25" xfId="0" applyNumberFormat="1" applyFont="1" applyBorder="1" applyAlignment="1">
      <alignment horizontal="center" vertical="center" wrapText="1"/>
    </xf>
    <xf numFmtId="4" fontId="20" fillId="0" borderId="19" xfId="0" applyNumberFormat="1" applyFont="1" applyBorder="1" applyAlignment="1">
      <alignment horizontal="center" vertical="center" wrapText="1"/>
    </xf>
    <xf numFmtId="0" fontId="20" fillId="0" borderId="19" xfId="0" applyFont="1" applyBorder="1" applyAlignment="1">
      <alignment horizontal="center" vertical="center" wrapText="1"/>
    </xf>
    <xf numFmtId="2" fontId="20" fillId="0" borderId="19" xfId="0" applyNumberFormat="1" applyFont="1" applyBorder="1" applyAlignment="1">
      <alignment horizontal="center" vertical="center" wrapText="1"/>
    </xf>
    <xf numFmtId="4" fontId="20" fillId="0" borderId="20" xfId="0" applyNumberFormat="1" applyFont="1" applyBorder="1" applyAlignment="1">
      <alignment horizontal="center" vertical="center" wrapText="1"/>
    </xf>
    <xf numFmtId="0" fontId="3" fillId="0" borderId="0" xfId="0" applyFont="1" applyAlignment="1">
      <alignment horizontal="center"/>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6" fillId="0" borderId="0" xfId="0" applyFont="1" applyAlignment="1">
      <alignment horizontal="center"/>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0" xfId="0" applyFont="1" applyBorder="1" applyAlignment="1">
      <alignment horizontal="center" vertical="center" wrapText="1"/>
    </xf>
    <xf numFmtId="0" fontId="13" fillId="0" borderId="34" xfId="0" applyFont="1" applyBorder="1" applyAlignment="1">
      <alignment horizontal="center" vertical="top" wrapText="1"/>
    </xf>
    <xf numFmtId="0" fontId="13" fillId="0" borderId="35" xfId="0" applyFont="1" applyBorder="1" applyAlignment="1">
      <alignment horizontal="center" vertical="top" wrapText="1"/>
    </xf>
    <xf numFmtId="0" fontId="13" fillId="0" borderId="22" xfId="0" applyFont="1" applyBorder="1" applyAlignment="1">
      <alignment horizontal="center" vertical="top" wrapText="1"/>
    </xf>
    <xf numFmtId="0" fontId="11" fillId="0" borderId="36"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4"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1" fillId="0" borderId="34"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22" xfId="0" applyFont="1" applyBorder="1" applyAlignment="1">
      <alignment horizontal="center" vertical="center" wrapText="1"/>
    </xf>
    <xf numFmtId="0" fontId="21" fillId="0" borderId="15" xfId="0" applyFont="1" applyBorder="1" applyAlignment="1">
      <alignment horizontal="center" vertical="center" wrapText="1"/>
    </xf>
  </cellXfs>
  <cellStyles count="1">
    <cellStyle name="Normalny"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71"/>
  <sheetViews>
    <sheetView topLeftCell="B46" workbookViewId="0">
      <selection activeCell="B53" sqref="B53"/>
    </sheetView>
  </sheetViews>
  <sheetFormatPr defaultRowHeight="15"/>
  <cols>
    <col min="2" max="2" width="78" customWidth="1"/>
    <col min="3" max="3" width="18.5703125" style="9" customWidth="1"/>
  </cols>
  <sheetData>
    <row r="1" spans="1:3" s="10" customFormat="1" ht="26.25">
      <c r="B1" s="10" t="s">
        <v>64</v>
      </c>
      <c r="C1" s="11"/>
    </row>
    <row r="2" spans="1:3">
      <c r="A2" s="1" t="s">
        <v>0</v>
      </c>
      <c r="B2" s="2" t="s">
        <v>1</v>
      </c>
    </row>
    <row r="3" spans="1:3">
      <c r="A3" s="1" t="s">
        <v>2</v>
      </c>
      <c r="B3" s="1"/>
    </row>
    <row r="4" spans="1:3">
      <c r="A4" s="1" t="s">
        <v>3</v>
      </c>
      <c r="B4" s="1" t="s">
        <v>4</v>
      </c>
    </row>
    <row r="5" spans="1:3">
      <c r="A5" s="1"/>
      <c r="B5" s="12" t="s">
        <v>119</v>
      </c>
    </row>
    <row r="6" spans="1:3">
      <c r="A6" s="1" t="s">
        <v>5</v>
      </c>
      <c r="B6" s="1" t="s">
        <v>6</v>
      </c>
    </row>
    <row r="7" spans="1:3">
      <c r="A7" s="1"/>
      <c r="B7" s="12" t="s">
        <v>65</v>
      </c>
    </row>
    <row r="8" spans="1:3">
      <c r="A8" s="1" t="s">
        <v>7</v>
      </c>
      <c r="B8" s="1" t="s">
        <v>8</v>
      </c>
    </row>
    <row r="9" spans="1:3">
      <c r="A9" s="1"/>
      <c r="B9" s="12" t="s">
        <v>120</v>
      </c>
    </row>
    <row r="10" spans="1:3">
      <c r="A10" s="1" t="s">
        <v>9</v>
      </c>
      <c r="B10" s="1" t="s">
        <v>108</v>
      </c>
    </row>
    <row r="11" spans="1:3">
      <c r="A11" s="1"/>
      <c r="B11" s="12" t="s">
        <v>121</v>
      </c>
    </row>
    <row r="12" spans="1:3">
      <c r="A12" s="3" t="s">
        <v>10</v>
      </c>
      <c r="B12" s="1" t="s">
        <v>144</v>
      </c>
    </row>
    <row r="13" spans="1:3">
      <c r="A13" s="3"/>
      <c r="B13" s="1"/>
    </row>
    <row r="14" spans="1:3">
      <c r="A14" s="1" t="s">
        <v>11</v>
      </c>
      <c r="B14" s="4" t="s">
        <v>109</v>
      </c>
    </row>
    <row r="15" spans="1:3" ht="240" customHeight="1">
      <c r="A15" s="1" t="s">
        <v>12</v>
      </c>
      <c r="B15" s="4" t="s">
        <v>110</v>
      </c>
    </row>
    <row r="16" spans="1:3">
      <c r="A16" s="1" t="s">
        <v>13</v>
      </c>
      <c r="B16" s="1" t="s">
        <v>14</v>
      </c>
    </row>
    <row r="17" spans="1:2">
      <c r="A17" s="1"/>
      <c r="B17" s="1"/>
    </row>
    <row r="18" spans="1:2">
      <c r="A18" s="1" t="s">
        <v>15</v>
      </c>
      <c r="B18" s="2" t="s">
        <v>16</v>
      </c>
    </row>
    <row r="19" spans="1:2">
      <c r="A19" s="1" t="s">
        <v>17</v>
      </c>
      <c r="B19" s="1"/>
    </row>
    <row r="20" spans="1:2" ht="60" customHeight="1">
      <c r="A20" s="1" t="s">
        <v>18</v>
      </c>
      <c r="B20" s="84" t="s">
        <v>117</v>
      </c>
    </row>
    <row r="21" spans="1:2" ht="26.25">
      <c r="A21" s="1" t="s">
        <v>19</v>
      </c>
      <c r="B21" s="5" t="s">
        <v>20</v>
      </c>
    </row>
    <row r="22" spans="1:2">
      <c r="A22" s="1"/>
      <c r="B22" s="85" t="s">
        <v>112</v>
      </c>
    </row>
    <row r="23" spans="1:2" ht="45">
      <c r="A23" s="1" t="s">
        <v>21</v>
      </c>
      <c r="B23" s="4" t="s">
        <v>22</v>
      </c>
    </row>
    <row r="24" spans="1:2">
      <c r="A24" s="1"/>
      <c r="B24" s="84" t="s">
        <v>113</v>
      </c>
    </row>
    <row r="25" spans="1:2">
      <c r="A25" s="1" t="s">
        <v>23</v>
      </c>
      <c r="B25" s="4" t="s">
        <v>24</v>
      </c>
    </row>
    <row r="26" spans="1:2">
      <c r="A26" s="1"/>
      <c r="B26" s="84" t="s">
        <v>114</v>
      </c>
    </row>
    <row r="27" spans="1:2" ht="45">
      <c r="A27" s="1" t="s">
        <v>25</v>
      </c>
      <c r="B27" s="4" t="s">
        <v>26</v>
      </c>
    </row>
    <row r="28" spans="1:2">
      <c r="A28" s="1"/>
      <c r="B28" s="84" t="s">
        <v>115</v>
      </c>
    </row>
    <row r="29" spans="1:2" ht="30">
      <c r="A29" s="1" t="s">
        <v>27</v>
      </c>
      <c r="B29" s="4" t="s">
        <v>28</v>
      </c>
    </row>
    <row r="30" spans="1:2">
      <c r="A30" s="1"/>
      <c r="B30" s="84" t="s">
        <v>114</v>
      </c>
    </row>
    <row r="31" spans="1:2" ht="39">
      <c r="A31" s="6" t="s">
        <v>29</v>
      </c>
      <c r="B31" s="5" t="s">
        <v>30</v>
      </c>
    </row>
    <row r="32" spans="1:2">
      <c r="A32" s="6"/>
      <c r="B32" s="85" t="s">
        <v>116</v>
      </c>
    </row>
    <row r="33" spans="1:2" ht="30">
      <c r="A33" s="1" t="s">
        <v>31</v>
      </c>
      <c r="B33" s="4" t="s">
        <v>32</v>
      </c>
    </row>
    <row r="34" spans="1:2">
      <c r="A34" s="1"/>
      <c r="B34" s="84" t="s">
        <v>116</v>
      </c>
    </row>
    <row r="35" spans="1:2" ht="45">
      <c r="A35" s="1" t="s">
        <v>33</v>
      </c>
      <c r="B35" s="4" t="s">
        <v>34</v>
      </c>
    </row>
    <row r="36" spans="1:2">
      <c r="A36" s="1" t="s">
        <v>35</v>
      </c>
      <c r="B36" s="1" t="s">
        <v>36</v>
      </c>
    </row>
    <row r="37" spans="1:2">
      <c r="A37" s="1"/>
      <c r="B37" s="12" t="s">
        <v>115</v>
      </c>
    </row>
    <row r="38" spans="1:2">
      <c r="A38" s="1" t="s">
        <v>37</v>
      </c>
      <c r="B38" s="4" t="s">
        <v>38</v>
      </c>
    </row>
    <row r="39" spans="1:2">
      <c r="A39" s="1"/>
      <c r="B39" s="84" t="s">
        <v>115</v>
      </c>
    </row>
    <row r="40" spans="1:2">
      <c r="A40" s="1" t="s">
        <v>39</v>
      </c>
      <c r="B40" s="1" t="s">
        <v>40</v>
      </c>
    </row>
    <row r="41" spans="1:2">
      <c r="A41" s="1"/>
      <c r="B41" s="12" t="s">
        <v>115</v>
      </c>
    </row>
    <row r="42" spans="1:2" ht="60">
      <c r="A42" s="1" t="s">
        <v>41</v>
      </c>
      <c r="B42" s="4" t="s">
        <v>42</v>
      </c>
    </row>
    <row r="43" spans="1:2">
      <c r="A43" s="1"/>
      <c r="B43" s="84" t="s">
        <v>115</v>
      </c>
    </row>
    <row r="44" spans="1:2" ht="30">
      <c r="A44" s="1" t="s">
        <v>43</v>
      </c>
      <c r="B44" s="4" t="s">
        <v>44</v>
      </c>
    </row>
    <row r="45" spans="1:2">
      <c r="A45" s="1"/>
      <c r="B45" s="84" t="s">
        <v>115</v>
      </c>
    </row>
    <row r="46" spans="1:2" ht="60">
      <c r="A46" s="1" t="s">
        <v>45</v>
      </c>
      <c r="B46" s="4" t="s">
        <v>46</v>
      </c>
    </row>
    <row r="47" spans="1:2">
      <c r="A47" s="1"/>
      <c r="B47" s="84" t="s">
        <v>115</v>
      </c>
    </row>
    <row r="48" spans="1:2" ht="60">
      <c r="A48" s="1" t="s">
        <v>47</v>
      </c>
      <c r="B48" s="4" t="s">
        <v>48</v>
      </c>
    </row>
    <row r="49" spans="1:2">
      <c r="A49" s="1"/>
      <c r="B49" s="84" t="s">
        <v>115</v>
      </c>
    </row>
    <row r="50" spans="1:2" ht="30">
      <c r="A50" s="1" t="s">
        <v>49</v>
      </c>
      <c r="B50" s="4" t="s">
        <v>50</v>
      </c>
    </row>
    <row r="51" spans="1:2">
      <c r="A51" s="1"/>
      <c r="B51" s="84" t="s">
        <v>115</v>
      </c>
    </row>
    <row r="52" spans="1:2">
      <c r="A52" s="1" t="s">
        <v>51</v>
      </c>
      <c r="B52" s="4" t="s">
        <v>52</v>
      </c>
    </row>
    <row r="53" spans="1:2">
      <c r="A53" s="1"/>
      <c r="B53" s="103">
        <v>349193.93</v>
      </c>
    </row>
    <row r="54" spans="1:2">
      <c r="A54" s="1" t="s">
        <v>53</v>
      </c>
      <c r="B54" s="111"/>
    </row>
    <row r="55" spans="1:2">
      <c r="A55" s="7" t="s">
        <v>10</v>
      </c>
      <c r="B55" s="12" t="s">
        <v>115</v>
      </c>
    </row>
    <row r="56" spans="1:2">
      <c r="A56" s="1" t="s">
        <v>54</v>
      </c>
      <c r="B56" s="1" t="s">
        <v>55</v>
      </c>
    </row>
    <row r="57" spans="1:2">
      <c r="A57" s="1"/>
      <c r="B57" s="84">
        <v>1499.66</v>
      </c>
    </row>
    <row r="58" spans="1:2" ht="45">
      <c r="A58" s="1" t="s">
        <v>56</v>
      </c>
      <c r="B58" s="4" t="s">
        <v>57</v>
      </c>
    </row>
    <row r="59" spans="1:2">
      <c r="A59" s="1"/>
      <c r="B59" s="84" t="s">
        <v>115</v>
      </c>
    </row>
    <row r="60" spans="1:2" ht="30">
      <c r="A60" s="1" t="s">
        <v>58</v>
      </c>
      <c r="B60" s="4" t="s">
        <v>59</v>
      </c>
    </row>
    <row r="61" spans="1:2">
      <c r="A61" s="1"/>
      <c r="B61" s="108"/>
    </row>
    <row r="62" spans="1:2" ht="39">
      <c r="A62" s="1" t="s">
        <v>60</v>
      </c>
      <c r="B62" s="5" t="s">
        <v>61</v>
      </c>
    </row>
    <row r="63" spans="1:2">
      <c r="A63" s="1"/>
      <c r="B63" s="85" t="s">
        <v>114</v>
      </c>
    </row>
    <row r="64" spans="1:2">
      <c r="A64" s="1" t="s">
        <v>62</v>
      </c>
      <c r="B64" s="1" t="s">
        <v>14</v>
      </c>
    </row>
    <row r="65" spans="1:4">
      <c r="A65" s="1"/>
      <c r="B65" s="12" t="s">
        <v>114</v>
      </c>
    </row>
    <row r="66" spans="1:4" ht="30" customHeight="1">
      <c r="A66" s="1" t="s">
        <v>11</v>
      </c>
      <c r="B66" s="4" t="s">
        <v>111</v>
      </c>
    </row>
    <row r="67" spans="1:4">
      <c r="A67" s="1"/>
      <c r="B67" s="84" t="s">
        <v>114</v>
      </c>
    </row>
    <row r="69" spans="1:4">
      <c r="A69" s="109" t="s">
        <v>142</v>
      </c>
      <c r="B69" s="110">
        <v>45716</v>
      </c>
    </row>
    <row r="71" spans="1:4">
      <c r="A71" s="8" t="s">
        <v>63</v>
      </c>
      <c r="B71" s="89" t="s">
        <v>122</v>
      </c>
      <c r="C71" s="122"/>
      <c r="D71" s="122"/>
    </row>
  </sheetData>
  <mergeCells count="1">
    <mergeCell ref="C71:D7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M37"/>
  <sheetViews>
    <sheetView workbookViewId="0">
      <selection activeCell="B10" sqref="B10"/>
    </sheetView>
  </sheetViews>
  <sheetFormatPr defaultRowHeight="15"/>
  <cols>
    <col min="1" max="1" width="8" customWidth="1"/>
    <col min="2" max="2" width="23.28515625" customWidth="1"/>
    <col min="3" max="3" width="10.28515625" customWidth="1"/>
    <col min="4" max="4" width="6.7109375" customWidth="1"/>
    <col min="5" max="5" width="8.42578125" customWidth="1"/>
    <col min="6" max="6" width="9.5703125" bestFit="1" customWidth="1"/>
    <col min="7" max="7" width="13" customWidth="1"/>
    <col min="8" max="8" width="7.140625" customWidth="1"/>
    <col min="9" max="9" width="7" customWidth="1"/>
    <col min="10" max="10" width="7.85546875" customWidth="1"/>
    <col min="11" max="11" width="8.7109375" customWidth="1"/>
    <col min="12" max="12" width="9.85546875" customWidth="1"/>
    <col min="13" max="13" width="10.140625" bestFit="1" customWidth="1"/>
  </cols>
  <sheetData>
    <row r="1" spans="1:13" ht="18.75">
      <c r="A1" s="107" t="s">
        <v>139</v>
      </c>
      <c r="B1" s="99"/>
      <c r="C1" s="99"/>
      <c r="E1" s="99"/>
      <c r="F1" s="99"/>
      <c r="G1" s="99"/>
      <c r="H1" s="99"/>
      <c r="I1" s="99"/>
      <c r="J1" s="99" t="s">
        <v>127</v>
      </c>
      <c r="K1" s="99"/>
      <c r="L1" s="99"/>
    </row>
    <row r="3" spans="1:13" ht="15.75" thickBot="1"/>
    <row r="4" spans="1:13" ht="15" customHeight="1">
      <c r="A4" s="132" t="s">
        <v>74</v>
      </c>
      <c r="B4" s="134" t="s">
        <v>75</v>
      </c>
      <c r="C4" s="134" t="s">
        <v>76</v>
      </c>
      <c r="D4" s="150" t="s">
        <v>77</v>
      </c>
      <c r="E4" s="151"/>
      <c r="F4" s="151"/>
      <c r="G4" s="151"/>
      <c r="H4" s="151"/>
      <c r="I4" s="150" t="s">
        <v>78</v>
      </c>
      <c r="J4" s="151"/>
      <c r="K4" s="151"/>
      <c r="L4" s="152"/>
      <c r="M4" s="134" t="s">
        <v>79</v>
      </c>
    </row>
    <row r="5" spans="1:13" ht="27.75" customHeight="1" thickBot="1">
      <c r="A5" s="148"/>
      <c r="B5" s="149"/>
      <c r="C5" s="135"/>
      <c r="D5" s="100" t="s">
        <v>80</v>
      </c>
      <c r="E5" s="100" t="s">
        <v>123</v>
      </c>
      <c r="F5" s="100" t="s">
        <v>124</v>
      </c>
      <c r="G5" s="100" t="s">
        <v>82</v>
      </c>
      <c r="H5" s="100" t="s">
        <v>83</v>
      </c>
      <c r="I5" s="100" t="s">
        <v>80</v>
      </c>
      <c r="J5" s="100" t="s">
        <v>84</v>
      </c>
      <c r="K5" s="100" t="s">
        <v>82</v>
      </c>
      <c r="L5" s="100" t="s">
        <v>83</v>
      </c>
      <c r="M5" s="135"/>
    </row>
    <row r="6" spans="1:13" ht="36" customHeight="1">
      <c r="A6" s="57" t="s">
        <v>2</v>
      </c>
      <c r="B6" s="32" t="s">
        <v>125</v>
      </c>
      <c r="C6" s="58">
        <v>0</v>
      </c>
      <c r="D6" s="59">
        <v>0</v>
      </c>
      <c r="E6" s="59"/>
      <c r="F6" s="38">
        <v>0</v>
      </c>
      <c r="G6" s="59">
        <v>0</v>
      </c>
      <c r="H6" s="38">
        <v>0</v>
      </c>
      <c r="I6" s="59">
        <v>0</v>
      </c>
      <c r="J6" s="59">
        <v>0</v>
      </c>
      <c r="K6" s="59">
        <v>0</v>
      </c>
      <c r="L6" s="69">
        <v>0</v>
      </c>
      <c r="M6" s="70"/>
    </row>
    <row r="7" spans="1:13" ht="35.25" customHeight="1">
      <c r="A7" s="57" t="s">
        <v>10</v>
      </c>
      <c r="B7" s="32" t="s">
        <v>126</v>
      </c>
      <c r="C7" s="22">
        <v>69283.100000000006</v>
      </c>
      <c r="D7" s="101">
        <v>0</v>
      </c>
      <c r="E7" s="101"/>
      <c r="F7" s="97">
        <v>0</v>
      </c>
      <c r="G7" s="101">
        <v>0</v>
      </c>
      <c r="H7" s="97">
        <v>500</v>
      </c>
      <c r="I7" s="101">
        <v>0</v>
      </c>
      <c r="J7" s="101">
        <v>0</v>
      </c>
      <c r="K7" s="22">
        <v>0</v>
      </c>
      <c r="L7" s="22">
        <v>886.07</v>
      </c>
      <c r="M7" s="22">
        <f>C7+F7+H7-L7</f>
        <v>68897.03</v>
      </c>
    </row>
    <row r="8" spans="1:13" ht="16.5" thickBot="1">
      <c r="A8" s="146" t="s">
        <v>73</v>
      </c>
      <c r="B8" s="147"/>
      <c r="C8" s="22">
        <f>C7</f>
        <v>69283.100000000006</v>
      </c>
      <c r="D8" s="67">
        <v>0</v>
      </c>
      <c r="E8" s="67"/>
      <c r="F8" s="98">
        <f>F7</f>
        <v>0</v>
      </c>
      <c r="G8" s="67">
        <v>0</v>
      </c>
      <c r="H8" s="98">
        <f>H7</f>
        <v>500</v>
      </c>
      <c r="I8" s="102">
        <v>0</v>
      </c>
      <c r="J8" s="67">
        <v>0</v>
      </c>
      <c r="K8" s="66">
        <v>0</v>
      </c>
      <c r="L8" s="66">
        <f>L7</f>
        <v>886.07</v>
      </c>
      <c r="M8" s="22">
        <f>M7</f>
        <v>68897.03</v>
      </c>
    </row>
    <row r="10" spans="1:13">
      <c r="A10" s="109" t="s">
        <v>142</v>
      </c>
      <c r="B10" s="110">
        <v>45716</v>
      </c>
    </row>
    <row r="33" ht="15" customHeight="1"/>
    <row r="37" ht="16.5" customHeight="1"/>
  </sheetData>
  <mergeCells count="7">
    <mergeCell ref="I4:L4"/>
    <mergeCell ref="M4:M5"/>
    <mergeCell ref="A8:B8"/>
    <mergeCell ref="A4:A5"/>
    <mergeCell ref="B4:B5"/>
    <mergeCell ref="C4:C5"/>
    <mergeCell ref="D4:H4"/>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dimension ref="A1:M37"/>
  <sheetViews>
    <sheetView workbookViewId="0">
      <selection activeCell="B22" sqref="B22"/>
    </sheetView>
  </sheetViews>
  <sheetFormatPr defaultRowHeight="15"/>
  <cols>
    <col min="1" max="1" width="5" customWidth="1"/>
    <col min="2" max="2" width="28.140625" customWidth="1"/>
    <col min="3" max="3" width="10.28515625" customWidth="1"/>
    <col min="4" max="4" width="6.7109375" customWidth="1"/>
    <col min="5" max="5" width="9.42578125" customWidth="1"/>
    <col min="6" max="6" width="9.5703125" bestFit="1" customWidth="1"/>
    <col min="7" max="7" width="13" customWidth="1"/>
    <col min="8" max="8" width="7.140625" customWidth="1"/>
    <col min="9" max="9" width="7" customWidth="1"/>
    <col min="10" max="10" width="6" customWidth="1"/>
    <col min="11" max="11" width="8.7109375" customWidth="1"/>
    <col min="12" max="12" width="9.140625" customWidth="1"/>
    <col min="13" max="13" width="10.140625" bestFit="1" customWidth="1"/>
  </cols>
  <sheetData>
    <row r="1" spans="1:13" ht="18.75">
      <c r="A1" s="107" t="s">
        <v>140</v>
      </c>
      <c r="B1" s="94"/>
      <c r="C1" s="94"/>
      <c r="E1" s="94"/>
      <c r="F1" s="94"/>
      <c r="G1" s="94"/>
      <c r="H1" s="94"/>
      <c r="I1" s="94"/>
      <c r="J1" s="94"/>
      <c r="K1" s="94"/>
      <c r="L1" s="94"/>
    </row>
    <row r="3" spans="1:13" ht="15.75" thickBot="1"/>
    <row r="4" spans="1:13" ht="15" customHeight="1">
      <c r="A4" s="132" t="s">
        <v>74</v>
      </c>
      <c r="B4" s="134" t="s">
        <v>75</v>
      </c>
      <c r="C4" s="134" t="s">
        <v>76</v>
      </c>
      <c r="D4" s="150" t="s">
        <v>77</v>
      </c>
      <c r="E4" s="151"/>
      <c r="F4" s="151"/>
      <c r="G4" s="151"/>
      <c r="H4" s="151"/>
      <c r="I4" s="150" t="s">
        <v>78</v>
      </c>
      <c r="J4" s="151"/>
      <c r="K4" s="151"/>
      <c r="L4" s="152"/>
      <c r="M4" s="134" t="s">
        <v>79</v>
      </c>
    </row>
    <row r="5" spans="1:13" ht="27.75" customHeight="1" thickBot="1">
      <c r="A5" s="148"/>
      <c r="B5" s="149"/>
      <c r="C5" s="135"/>
      <c r="D5" s="95" t="s">
        <v>80</v>
      </c>
      <c r="E5" s="95" t="s">
        <v>123</v>
      </c>
      <c r="F5" s="95" t="s">
        <v>124</v>
      </c>
      <c r="G5" s="95" t="s">
        <v>82</v>
      </c>
      <c r="H5" s="95" t="s">
        <v>83</v>
      </c>
      <c r="I5" s="95" t="s">
        <v>80</v>
      </c>
      <c r="J5" s="95" t="s">
        <v>84</v>
      </c>
      <c r="K5" s="95" t="s">
        <v>82</v>
      </c>
      <c r="L5" s="95" t="s">
        <v>83</v>
      </c>
      <c r="M5" s="135"/>
    </row>
    <row r="6" spans="1:13" ht="36" customHeight="1">
      <c r="A6" s="57" t="s">
        <v>2</v>
      </c>
      <c r="B6" s="32" t="s">
        <v>125</v>
      </c>
      <c r="C6" s="58">
        <v>0</v>
      </c>
      <c r="D6" s="59">
        <v>0</v>
      </c>
      <c r="E6" s="59"/>
      <c r="F6" s="38">
        <v>0</v>
      </c>
      <c r="G6" s="59">
        <v>0</v>
      </c>
      <c r="H6" s="38">
        <v>0</v>
      </c>
      <c r="I6" s="59">
        <v>0</v>
      </c>
      <c r="J6" s="59">
        <v>0</v>
      </c>
      <c r="K6" s="59">
        <v>0</v>
      </c>
      <c r="L6" s="69">
        <v>0</v>
      </c>
      <c r="M6" s="70"/>
    </row>
    <row r="7" spans="1:13" ht="35.25" customHeight="1">
      <c r="A7" s="57" t="s">
        <v>10</v>
      </c>
      <c r="B7" s="32" t="s">
        <v>126</v>
      </c>
      <c r="C7" s="22">
        <v>69283.100000000006</v>
      </c>
      <c r="D7" s="96">
        <v>0</v>
      </c>
      <c r="E7" s="96"/>
      <c r="F7" s="97">
        <v>0</v>
      </c>
      <c r="G7" s="96">
        <v>0</v>
      </c>
      <c r="H7" s="97">
        <v>500</v>
      </c>
      <c r="I7" s="96">
        <v>0</v>
      </c>
      <c r="J7" s="96">
        <v>0</v>
      </c>
      <c r="K7" s="22">
        <v>0</v>
      </c>
      <c r="L7" s="22">
        <v>886.07</v>
      </c>
      <c r="M7" s="22">
        <f>C7+F7+H7-L7</f>
        <v>68897.03</v>
      </c>
    </row>
    <row r="8" spans="1:13" ht="16.5" thickBot="1">
      <c r="A8" s="146" t="s">
        <v>73</v>
      </c>
      <c r="B8" s="147"/>
      <c r="C8" s="22">
        <f>C7</f>
        <v>69283.100000000006</v>
      </c>
      <c r="D8" s="67">
        <v>0</v>
      </c>
      <c r="E8" s="67"/>
      <c r="F8" s="98">
        <v>0</v>
      </c>
      <c r="G8" s="67">
        <v>0</v>
      </c>
      <c r="H8" s="98">
        <f>SUM(H6:H7)</f>
        <v>500</v>
      </c>
      <c r="I8" s="67">
        <v>0</v>
      </c>
      <c r="J8" s="67">
        <v>0</v>
      </c>
      <c r="K8" s="66">
        <v>0</v>
      </c>
      <c r="L8" s="66">
        <f>L7</f>
        <v>886.07</v>
      </c>
      <c r="M8" s="22">
        <f>M7</f>
        <v>68897.03</v>
      </c>
    </row>
    <row r="10" spans="1:13">
      <c r="B10" s="109" t="s">
        <v>142</v>
      </c>
      <c r="C10" s="110">
        <v>45716</v>
      </c>
    </row>
    <row r="33" ht="15" customHeight="1"/>
    <row r="37" ht="16.5" customHeight="1"/>
  </sheetData>
  <mergeCells count="7">
    <mergeCell ref="I4:L4"/>
    <mergeCell ref="M4:M5"/>
    <mergeCell ref="A8:B8"/>
    <mergeCell ref="A4:A5"/>
    <mergeCell ref="B4:B5"/>
    <mergeCell ref="C4:C5"/>
    <mergeCell ref="D4:H4"/>
  </mergeCell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dimension ref="A1:H44"/>
  <sheetViews>
    <sheetView workbookViewId="0">
      <selection activeCell="C8" sqref="C8"/>
    </sheetView>
  </sheetViews>
  <sheetFormatPr defaultRowHeight="15"/>
  <cols>
    <col min="1" max="1" width="8.140625" customWidth="1"/>
    <col min="2" max="2" width="26.85546875" customWidth="1"/>
    <col min="3" max="3" width="10.7109375" customWidth="1"/>
    <col min="5" max="5" width="7.28515625" customWidth="1"/>
    <col min="8" max="8" width="6.5703125" customWidth="1"/>
  </cols>
  <sheetData>
    <row r="1" spans="1:8" ht="18.75">
      <c r="A1" s="71" t="s">
        <v>141</v>
      </c>
      <c r="B1" s="72"/>
      <c r="C1" s="72"/>
      <c r="D1" s="44"/>
    </row>
    <row r="2" spans="1:8">
      <c r="A2" s="45"/>
      <c r="B2" s="45"/>
      <c r="C2" s="45"/>
      <c r="D2" s="73"/>
    </row>
    <row r="3" spans="1:8" ht="109.5" customHeight="1">
      <c r="A3" s="74" t="s">
        <v>74</v>
      </c>
      <c r="B3" s="75" t="s">
        <v>75</v>
      </c>
      <c r="C3" s="159" t="s">
        <v>128</v>
      </c>
      <c r="D3" s="160"/>
      <c r="E3" s="160"/>
      <c r="F3" s="161" t="s">
        <v>129</v>
      </c>
      <c r="G3" s="162"/>
      <c r="H3" s="163"/>
    </row>
    <row r="4" spans="1:8" ht="33" customHeight="1">
      <c r="A4" s="76">
        <v>1</v>
      </c>
      <c r="B4" s="77" t="s">
        <v>130</v>
      </c>
      <c r="C4" s="153">
        <v>0</v>
      </c>
      <c r="D4" s="154"/>
      <c r="E4" s="155"/>
      <c r="F4" s="161">
        <v>0</v>
      </c>
      <c r="G4" s="162"/>
      <c r="H4" s="163"/>
    </row>
    <row r="5" spans="1:8" ht="33.75" customHeight="1">
      <c r="A5" s="76">
        <v>2</v>
      </c>
      <c r="B5" s="77" t="s">
        <v>131</v>
      </c>
      <c r="C5" s="153">
        <v>0</v>
      </c>
      <c r="D5" s="154"/>
      <c r="E5" s="155"/>
      <c r="F5" s="161"/>
      <c r="G5" s="162"/>
      <c r="H5" s="163"/>
    </row>
    <row r="6" spans="1:8" ht="15.75">
      <c r="A6" s="78"/>
      <c r="B6" s="79" t="s">
        <v>102</v>
      </c>
      <c r="C6" s="153">
        <f>C5</f>
        <v>0</v>
      </c>
      <c r="D6" s="154"/>
      <c r="E6" s="155"/>
      <c r="F6" s="156">
        <f>F5</f>
        <v>0</v>
      </c>
      <c r="G6" s="157"/>
      <c r="H6" s="158"/>
    </row>
    <row r="8" spans="1:8">
      <c r="B8" s="109" t="s">
        <v>142</v>
      </c>
      <c r="C8" s="110">
        <v>45716</v>
      </c>
    </row>
    <row r="44" ht="117.75" customHeight="1"/>
  </sheetData>
  <mergeCells count="8">
    <mergeCell ref="C6:E6"/>
    <mergeCell ref="C3:E3"/>
    <mergeCell ref="F6:H6"/>
    <mergeCell ref="F3:H3"/>
    <mergeCell ref="C4:E4"/>
    <mergeCell ref="F4:H4"/>
    <mergeCell ref="C5:E5"/>
    <mergeCell ref="F5:H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dimension ref="B1:C11"/>
  <sheetViews>
    <sheetView workbookViewId="0">
      <selection activeCell="C12" sqref="C12"/>
    </sheetView>
  </sheetViews>
  <sheetFormatPr defaultRowHeight="15"/>
  <cols>
    <col min="2" max="2" width="33.85546875" customWidth="1"/>
    <col min="3" max="3" width="36.7109375" customWidth="1"/>
  </cols>
  <sheetData>
    <row r="1" spans="2:3" ht="18.75">
      <c r="B1" s="13" t="s">
        <v>66</v>
      </c>
      <c r="C1" s="13"/>
    </row>
    <row r="3" spans="2:3" ht="15.75" thickBot="1"/>
    <row r="4" spans="2:3" ht="73.5" customHeight="1">
      <c r="B4" s="14" t="s">
        <v>67</v>
      </c>
      <c r="C4" s="15" t="s">
        <v>68</v>
      </c>
    </row>
    <row r="5" spans="2:3" ht="16.5" thickBot="1">
      <c r="B5" s="16"/>
      <c r="C5" s="17" t="s">
        <v>69</v>
      </c>
    </row>
    <row r="6" spans="2:3" ht="28.5" customHeight="1">
      <c r="B6" s="18" t="s">
        <v>70</v>
      </c>
      <c r="C6" s="19">
        <v>52614.99</v>
      </c>
    </row>
    <row r="7" spans="2:3" ht="25.5" customHeight="1">
      <c r="B7" s="20" t="s">
        <v>71</v>
      </c>
      <c r="C7" s="21">
        <v>225665.07</v>
      </c>
    </row>
    <row r="8" spans="2:3" ht="24" customHeight="1" thickBot="1">
      <c r="B8" s="20" t="s">
        <v>72</v>
      </c>
      <c r="C8" s="21">
        <v>70913.87</v>
      </c>
    </row>
    <row r="9" spans="2:3" ht="16.5" thickBot="1">
      <c r="B9" s="23" t="s">
        <v>73</v>
      </c>
      <c r="C9" s="24">
        <f>SUM(C6:C8)</f>
        <v>349193.93</v>
      </c>
    </row>
    <row r="11" spans="2:3">
      <c r="B11" s="109" t="s">
        <v>142</v>
      </c>
      <c r="C11" s="110">
        <v>45716</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dimension ref="A1:D8"/>
  <sheetViews>
    <sheetView workbookViewId="0">
      <selection activeCell="C15" sqref="C15"/>
    </sheetView>
  </sheetViews>
  <sheetFormatPr defaultRowHeight="15"/>
  <cols>
    <col min="2" max="2" width="22.5703125" customWidth="1"/>
    <col min="3" max="3" width="19.28515625" customWidth="1"/>
    <col min="4" max="4" width="23.5703125" customWidth="1"/>
  </cols>
  <sheetData>
    <row r="1" spans="1:4" ht="18.75">
      <c r="A1" s="125" t="s">
        <v>137</v>
      </c>
      <c r="B1" s="125"/>
      <c r="C1" s="125"/>
      <c r="D1" s="125"/>
    </row>
    <row r="2" spans="1:4" ht="15.75" thickBot="1"/>
    <row r="3" spans="1:4" ht="15.75" customHeight="1">
      <c r="A3" s="139" t="s">
        <v>74</v>
      </c>
      <c r="B3" s="141" t="s">
        <v>75</v>
      </c>
      <c r="C3" s="141" t="s">
        <v>76</v>
      </c>
      <c r="D3" s="144" t="s">
        <v>79</v>
      </c>
    </row>
    <row r="4" spans="1:4" ht="15.75" thickBot="1">
      <c r="A4" s="140"/>
      <c r="B4" s="142"/>
      <c r="C4" s="143"/>
      <c r="D4" s="145"/>
    </row>
    <row r="5" spans="1:4" ht="52.5" customHeight="1">
      <c r="A5" s="83" t="s">
        <v>2</v>
      </c>
      <c r="B5" s="62" t="s">
        <v>118</v>
      </c>
      <c r="C5" s="86">
        <v>3766.62</v>
      </c>
      <c r="D5" s="86">
        <v>1499.66</v>
      </c>
    </row>
    <row r="6" spans="1:4" ht="15.75">
      <c r="A6" s="138" t="s">
        <v>73</v>
      </c>
      <c r="B6" s="138"/>
      <c r="C6" s="87">
        <v>3766.62</v>
      </c>
      <c r="D6" s="87">
        <f>D5</f>
        <v>1499.66</v>
      </c>
    </row>
    <row r="8" spans="1:4">
      <c r="B8" s="109" t="s">
        <v>142</v>
      </c>
      <c r="C8" s="110">
        <v>45716</v>
      </c>
    </row>
  </sheetData>
  <mergeCells count="6">
    <mergeCell ref="A6:B6"/>
    <mergeCell ref="A1:D1"/>
    <mergeCell ref="A3:A4"/>
    <mergeCell ref="B3:B4"/>
    <mergeCell ref="C3:C4"/>
    <mergeCell ref="D3:D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dimension ref="A1"/>
  <sheetViews>
    <sheetView workbookViewId="0">
      <selection activeCell="I18" sqref="I18"/>
    </sheetView>
  </sheetViews>
  <sheetFormatPr defaultRowHeight="15"/>
  <cols>
    <col min="3" max="3" width="9.140625" customWidth="1"/>
    <col min="12" max="12" width="9.140625" customWidth="1"/>
  </cols>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B1:C11"/>
  <sheetViews>
    <sheetView workbookViewId="0">
      <selection activeCell="C8" sqref="C8"/>
    </sheetView>
  </sheetViews>
  <sheetFormatPr defaultRowHeight="15"/>
  <cols>
    <col min="2" max="2" width="33.85546875" customWidth="1"/>
    <col min="3" max="3" width="36.7109375" customWidth="1"/>
  </cols>
  <sheetData>
    <row r="1" spans="2:3" ht="18.75">
      <c r="B1" s="115" t="s">
        <v>66</v>
      </c>
      <c r="C1" s="115"/>
    </row>
    <row r="3" spans="2:3" ht="15.75" thickBot="1"/>
    <row r="4" spans="2:3" ht="73.5" customHeight="1">
      <c r="B4" s="14" t="s">
        <v>67</v>
      </c>
      <c r="C4" s="15" t="s">
        <v>68</v>
      </c>
    </row>
    <row r="5" spans="2:3" ht="16.5" thickBot="1">
      <c r="B5" s="16"/>
      <c r="C5" s="17" t="s">
        <v>69</v>
      </c>
    </row>
    <row r="6" spans="2:3" ht="28.5" customHeight="1">
      <c r="B6" s="18" t="s">
        <v>70</v>
      </c>
      <c r="C6" s="19">
        <v>62076.3</v>
      </c>
    </row>
    <row r="7" spans="2:3" ht="25.5" customHeight="1">
      <c r="B7" s="20" t="s">
        <v>71</v>
      </c>
      <c r="C7" s="21">
        <v>70358.039999999994</v>
      </c>
    </row>
    <row r="8" spans="2:3" ht="50.25" customHeight="1" thickBot="1">
      <c r="B8" s="116" t="s">
        <v>143</v>
      </c>
      <c r="C8" s="21">
        <v>111809.24</v>
      </c>
    </row>
    <row r="9" spans="2:3" ht="16.5" thickBot="1">
      <c r="B9" s="23" t="s">
        <v>73</v>
      </c>
      <c r="C9" s="24">
        <f>SUM(C6:C8)</f>
        <v>244243.58000000002</v>
      </c>
    </row>
    <row r="11" spans="2:3">
      <c r="B11" s="109" t="s">
        <v>142</v>
      </c>
      <c r="C11" s="110">
        <v>45350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N36"/>
  <sheetViews>
    <sheetView tabSelected="1" workbookViewId="0">
      <selection activeCell="P14" sqref="P14"/>
    </sheetView>
  </sheetViews>
  <sheetFormatPr defaultRowHeight="15"/>
  <cols>
    <col min="1" max="1" width="7.5703125" customWidth="1"/>
    <col min="2" max="2" width="18.42578125" customWidth="1"/>
    <col min="3" max="3" width="13.140625" bestFit="1" customWidth="1"/>
    <col min="4" max="4" width="10" customWidth="1"/>
    <col min="5" max="5" width="10.28515625" customWidth="1"/>
    <col min="6" max="6" width="13.42578125" customWidth="1"/>
    <col min="7" max="7" width="6.42578125" customWidth="1"/>
    <col min="8" max="8" width="8.5703125" customWidth="1"/>
    <col min="9" max="9" width="10.140625" customWidth="1"/>
    <col min="10" max="10" width="12" customWidth="1"/>
    <col min="11" max="11" width="6.28515625" customWidth="1"/>
    <col min="12" max="12" width="13.140625" bestFit="1" customWidth="1"/>
    <col min="14" max="14" width="12.140625" customWidth="1"/>
  </cols>
  <sheetData>
    <row r="1" spans="1:14" ht="18.75">
      <c r="A1" s="125" t="s">
        <v>106</v>
      </c>
      <c r="B1" s="125"/>
      <c r="C1" s="125"/>
      <c r="D1" s="125"/>
      <c r="E1" s="125"/>
      <c r="F1" s="125"/>
      <c r="G1" s="125"/>
      <c r="H1" s="125"/>
      <c r="I1" s="125"/>
      <c r="J1" s="125"/>
      <c r="K1" s="125"/>
      <c r="L1" s="125"/>
    </row>
    <row r="2" spans="1:14" ht="15.75">
      <c r="C2" s="25" t="s">
        <v>105</v>
      </c>
      <c r="D2" s="25"/>
      <c r="E2" s="25"/>
    </row>
    <row r="3" spans="1:14" ht="15.75" thickBot="1"/>
    <row r="4" spans="1:14">
      <c r="A4" s="126" t="s">
        <v>74</v>
      </c>
      <c r="B4" s="128" t="s">
        <v>75</v>
      </c>
      <c r="C4" s="128" t="s">
        <v>76</v>
      </c>
      <c r="D4" s="128" t="s">
        <v>77</v>
      </c>
      <c r="E4" s="128"/>
      <c r="F4" s="128"/>
      <c r="G4" s="128"/>
      <c r="H4" s="128" t="s">
        <v>78</v>
      </c>
      <c r="I4" s="128"/>
      <c r="J4" s="128"/>
      <c r="K4" s="128"/>
      <c r="L4" s="130" t="s">
        <v>79</v>
      </c>
    </row>
    <row r="5" spans="1:14" ht="39" thickBot="1">
      <c r="A5" s="127"/>
      <c r="B5" s="129"/>
      <c r="C5" s="129"/>
      <c r="D5" s="27" t="s">
        <v>80</v>
      </c>
      <c r="E5" s="27" t="s">
        <v>81</v>
      </c>
      <c r="F5" s="27" t="s">
        <v>82</v>
      </c>
      <c r="G5" s="164" t="s">
        <v>83</v>
      </c>
      <c r="H5" s="164" t="s">
        <v>80</v>
      </c>
      <c r="I5" s="27" t="s">
        <v>84</v>
      </c>
      <c r="J5" s="27" t="s">
        <v>82</v>
      </c>
      <c r="K5" s="27" t="s">
        <v>83</v>
      </c>
      <c r="L5" s="131"/>
    </row>
    <row r="6" spans="1:14">
      <c r="A6" s="28" t="s">
        <v>2</v>
      </c>
      <c r="B6" s="29" t="s">
        <v>85</v>
      </c>
      <c r="C6" s="30">
        <f>C7+C9+C10+C12+C13</f>
        <v>5781769.0599999996</v>
      </c>
      <c r="D6" s="30">
        <f t="shared" ref="D6:K6" si="0">SUM(D7:D14)</f>
        <v>0</v>
      </c>
      <c r="E6" s="30">
        <f t="shared" si="0"/>
        <v>40024.5</v>
      </c>
      <c r="F6" s="30">
        <f t="shared" si="0"/>
        <v>4098944.8</v>
      </c>
      <c r="G6" s="30">
        <f t="shared" si="0"/>
        <v>0</v>
      </c>
      <c r="H6" s="30">
        <f t="shared" si="0"/>
        <v>0</v>
      </c>
      <c r="I6" s="30">
        <f t="shared" si="0"/>
        <v>10323.01</v>
      </c>
      <c r="J6" s="30">
        <f t="shared" si="0"/>
        <v>2049472.4</v>
      </c>
      <c r="K6" s="30">
        <f t="shared" si="0"/>
        <v>0</v>
      </c>
      <c r="L6" s="30">
        <f>SUM(L7:L14)</f>
        <v>7860942.9499999993</v>
      </c>
    </row>
    <row r="7" spans="1:14">
      <c r="A7" s="31" t="s">
        <v>18</v>
      </c>
      <c r="B7" s="32" t="s">
        <v>86</v>
      </c>
      <c r="C7" s="33">
        <v>413811.95</v>
      </c>
      <c r="D7" s="34"/>
      <c r="E7" s="34"/>
      <c r="F7" s="33"/>
      <c r="G7" s="34"/>
      <c r="H7" s="34"/>
      <c r="I7" s="33"/>
      <c r="J7" s="33"/>
      <c r="K7" s="33"/>
      <c r="L7" s="35">
        <f>C7+G7</f>
        <v>413811.95</v>
      </c>
    </row>
    <row r="8" spans="1:14" ht="105.75" customHeight="1">
      <c r="A8" s="31" t="s">
        <v>87</v>
      </c>
      <c r="B8" s="32" t="s">
        <v>88</v>
      </c>
      <c r="C8" s="33"/>
      <c r="D8" s="34"/>
      <c r="E8" s="34"/>
      <c r="F8" s="34"/>
      <c r="G8" s="34"/>
      <c r="H8" s="34"/>
      <c r="I8" s="33"/>
      <c r="J8" s="34"/>
      <c r="K8" s="34"/>
      <c r="L8" s="35"/>
    </row>
    <row r="9" spans="1:14" ht="42" customHeight="1">
      <c r="A9" s="31" t="s">
        <v>19</v>
      </c>
      <c r="B9" s="32" t="s">
        <v>89</v>
      </c>
      <c r="C9" s="33">
        <v>5196047.1399999997</v>
      </c>
      <c r="D9" s="34"/>
      <c r="E9" s="34">
        <v>40024.5</v>
      </c>
      <c r="F9" s="34">
        <v>2049472.4</v>
      </c>
      <c r="G9" s="34"/>
      <c r="H9" s="34"/>
      <c r="I9" s="34"/>
      <c r="J9" s="34"/>
      <c r="K9" s="34"/>
      <c r="L9" s="35">
        <f>C9+E9-K9+G9+F9-I9</f>
        <v>7285544.0399999991</v>
      </c>
    </row>
    <row r="10" spans="1:14" ht="25.5" customHeight="1">
      <c r="A10" s="31" t="s">
        <v>21</v>
      </c>
      <c r="B10" s="32" t="s">
        <v>90</v>
      </c>
      <c r="C10" s="33">
        <v>171909.97</v>
      </c>
      <c r="D10" s="34"/>
      <c r="E10" s="34"/>
      <c r="F10" s="34"/>
      <c r="G10" s="34"/>
      <c r="H10" s="34"/>
      <c r="I10" s="34">
        <v>10323.01</v>
      </c>
      <c r="J10" s="34"/>
      <c r="K10" s="34"/>
      <c r="L10" s="35">
        <f>C10+E10-I10</f>
        <v>161586.96</v>
      </c>
    </row>
    <row r="11" spans="1:14" ht="18.75" customHeight="1">
      <c r="A11" s="31" t="s">
        <v>23</v>
      </c>
      <c r="B11" s="32" t="s">
        <v>91</v>
      </c>
      <c r="C11" s="33"/>
      <c r="D11" s="34"/>
      <c r="E11" s="34"/>
      <c r="F11" s="34"/>
      <c r="G11" s="34"/>
      <c r="H11" s="34"/>
      <c r="I11" s="34"/>
      <c r="J11" s="34"/>
      <c r="K11" s="34"/>
      <c r="L11" s="35"/>
    </row>
    <row r="12" spans="1:14" ht="21" customHeight="1">
      <c r="A12" s="31" t="s">
        <v>92</v>
      </c>
      <c r="B12" s="32" t="s">
        <v>93</v>
      </c>
      <c r="C12" s="33">
        <v>0</v>
      </c>
      <c r="D12" s="34"/>
      <c r="E12" s="34"/>
      <c r="F12" s="34"/>
      <c r="G12" s="34"/>
      <c r="H12" s="34"/>
      <c r="I12" s="34"/>
      <c r="J12" s="34"/>
      <c r="K12" s="34"/>
      <c r="L12" s="35">
        <f>C12+E12-K12</f>
        <v>0</v>
      </c>
    </row>
    <row r="13" spans="1:14" ht="25.5" customHeight="1">
      <c r="A13" s="36" t="s">
        <v>10</v>
      </c>
      <c r="B13" s="37" t="s">
        <v>94</v>
      </c>
      <c r="C13" s="38">
        <v>0</v>
      </c>
      <c r="D13" s="39"/>
      <c r="E13" s="39"/>
      <c r="F13" s="39">
        <v>2049472.4</v>
      </c>
      <c r="G13" s="39"/>
      <c r="H13" s="39"/>
      <c r="I13" s="39"/>
      <c r="J13" s="39">
        <v>2049472.4</v>
      </c>
      <c r="K13" s="39"/>
      <c r="L13" s="40">
        <f>F13-J13</f>
        <v>0</v>
      </c>
    </row>
    <row r="14" spans="1:14" ht="43.5" customHeight="1" thickBot="1">
      <c r="A14" s="36" t="s">
        <v>11</v>
      </c>
      <c r="B14" s="37" t="s">
        <v>95</v>
      </c>
      <c r="C14" s="38"/>
      <c r="D14" s="39"/>
      <c r="E14" s="39"/>
      <c r="F14" s="39"/>
      <c r="G14" s="39"/>
      <c r="H14" s="39"/>
      <c r="I14" s="39"/>
      <c r="J14" s="39"/>
      <c r="K14" s="39"/>
      <c r="L14" s="40"/>
    </row>
    <row r="15" spans="1:14" ht="16.5" thickBot="1">
      <c r="A15" s="123" t="s">
        <v>73</v>
      </c>
      <c r="B15" s="124"/>
      <c r="C15" s="68">
        <f>C7+C9+C10+C12</f>
        <v>5781769.0599999996</v>
      </c>
      <c r="D15" s="26"/>
      <c r="E15" s="68">
        <f>SUM(E7:E14)</f>
        <v>40024.5</v>
      </c>
      <c r="F15" s="118">
        <f>F9+F13+F10</f>
        <v>4098944.8</v>
      </c>
      <c r="G15" s="68">
        <f>SUM(G7:G14)</f>
        <v>0</v>
      </c>
      <c r="H15" s="26"/>
      <c r="I15" s="68">
        <f>SUM(I7:I14)</f>
        <v>10323.01</v>
      </c>
      <c r="J15" s="118">
        <f>J13</f>
        <v>2049472.4</v>
      </c>
      <c r="K15" s="68">
        <f>K12</f>
        <v>0</v>
      </c>
      <c r="L15" s="88">
        <f>SUM(L7:L14)</f>
        <v>7860942.9499999993</v>
      </c>
      <c r="N15" s="112"/>
    </row>
    <row r="17" spans="1:2" ht="25.5">
      <c r="A17" s="109" t="s">
        <v>142</v>
      </c>
      <c r="B17" s="110">
        <v>45744</v>
      </c>
    </row>
    <row r="25" spans="1:2" ht="15" customHeight="1"/>
    <row r="36" ht="16.5" customHeight="1"/>
  </sheetData>
  <mergeCells count="8">
    <mergeCell ref="A15:B15"/>
    <mergeCell ref="A1:L1"/>
    <mergeCell ref="A4:A5"/>
    <mergeCell ref="B4:B5"/>
    <mergeCell ref="C4:C5"/>
    <mergeCell ref="D4:G4"/>
    <mergeCell ref="H4:K4"/>
    <mergeCell ref="L4:L5"/>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dimension ref="A1:N36"/>
  <sheetViews>
    <sheetView workbookViewId="0">
      <selection activeCell="O13" sqref="O13"/>
    </sheetView>
  </sheetViews>
  <sheetFormatPr defaultRowHeight="15"/>
  <cols>
    <col min="1" max="1" width="7.5703125" customWidth="1"/>
    <col min="2" max="2" width="18.42578125" customWidth="1"/>
    <col min="3" max="3" width="11.28515625" bestFit="1" customWidth="1"/>
    <col min="4" max="4" width="10.7109375" customWidth="1"/>
    <col min="5" max="5" width="11.28515625" customWidth="1"/>
    <col min="6" max="6" width="13.140625" customWidth="1"/>
    <col min="7" max="7" width="9" customWidth="1"/>
    <col min="8" max="8" width="10.5703125" customWidth="1"/>
    <col min="9" max="9" width="9.85546875" customWidth="1"/>
    <col min="10" max="10" width="7.85546875" customWidth="1"/>
    <col min="11" max="11" width="6.140625" customWidth="1"/>
    <col min="12" max="12" width="13" customWidth="1"/>
    <col min="14" max="14" width="11.42578125" bestFit="1" customWidth="1"/>
  </cols>
  <sheetData>
    <row r="1" spans="1:14" ht="18.75">
      <c r="A1" s="125" t="s">
        <v>132</v>
      </c>
      <c r="B1" s="125"/>
      <c r="C1" s="125"/>
      <c r="D1" s="125"/>
      <c r="E1" s="125"/>
      <c r="F1" s="125"/>
      <c r="G1" s="125"/>
      <c r="H1" s="125"/>
      <c r="I1" s="125"/>
      <c r="J1" s="125"/>
      <c r="K1" s="125"/>
      <c r="L1" s="125"/>
    </row>
    <row r="2" spans="1:14" ht="15.75">
      <c r="C2" s="25" t="s">
        <v>105</v>
      </c>
      <c r="D2" s="25"/>
      <c r="E2" s="25"/>
    </row>
    <row r="3" spans="1:14" ht="15.75" thickBot="1"/>
    <row r="4" spans="1:14">
      <c r="A4" s="126" t="s">
        <v>74</v>
      </c>
      <c r="B4" s="128" t="s">
        <v>75</v>
      </c>
      <c r="C4" s="128" t="s">
        <v>76</v>
      </c>
      <c r="D4" s="128" t="s">
        <v>77</v>
      </c>
      <c r="E4" s="128"/>
      <c r="F4" s="128"/>
      <c r="G4" s="128"/>
      <c r="H4" s="128" t="s">
        <v>78</v>
      </c>
      <c r="I4" s="128"/>
      <c r="J4" s="128"/>
      <c r="K4" s="128"/>
      <c r="L4" s="130" t="s">
        <v>79</v>
      </c>
    </row>
    <row r="5" spans="1:14" ht="51.75" thickBot="1">
      <c r="A5" s="127"/>
      <c r="B5" s="129"/>
      <c r="C5" s="129"/>
      <c r="D5" s="90" t="s">
        <v>80</v>
      </c>
      <c r="E5" s="90" t="s">
        <v>81</v>
      </c>
      <c r="F5" s="90" t="s">
        <v>82</v>
      </c>
      <c r="G5" s="90" t="s">
        <v>83</v>
      </c>
      <c r="H5" s="90" t="s">
        <v>80</v>
      </c>
      <c r="I5" s="90" t="s">
        <v>84</v>
      </c>
      <c r="J5" s="90" t="s">
        <v>82</v>
      </c>
      <c r="K5" s="90" t="s">
        <v>83</v>
      </c>
      <c r="L5" s="131"/>
    </row>
    <row r="6" spans="1:14">
      <c r="A6" s="92" t="s">
        <v>2</v>
      </c>
      <c r="B6" s="29" t="s">
        <v>85</v>
      </c>
      <c r="C6" s="30">
        <v>1090151.47</v>
      </c>
      <c r="D6" s="30">
        <f t="shared" ref="D6:L6" si="0">SUM(D7:D14)</f>
        <v>0</v>
      </c>
      <c r="E6" s="30">
        <f t="shared" si="0"/>
        <v>249312.27</v>
      </c>
      <c r="F6" s="30">
        <f t="shared" si="0"/>
        <v>0</v>
      </c>
      <c r="G6" s="30">
        <f t="shared" si="0"/>
        <v>0</v>
      </c>
      <c r="H6" s="30">
        <f t="shared" si="0"/>
        <v>0</v>
      </c>
      <c r="I6" s="30">
        <f t="shared" si="0"/>
        <v>55038.080000000002</v>
      </c>
      <c r="J6" s="30">
        <f t="shared" si="0"/>
        <v>0</v>
      </c>
      <c r="K6" s="30">
        <f t="shared" si="0"/>
        <v>0</v>
      </c>
      <c r="L6" s="30">
        <f t="shared" si="0"/>
        <v>1284425.6599999999</v>
      </c>
    </row>
    <row r="7" spans="1:14">
      <c r="A7" s="31" t="s">
        <v>18</v>
      </c>
      <c r="B7" s="32" t="s">
        <v>86</v>
      </c>
      <c r="C7" s="33"/>
      <c r="D7" s="34"/>
      <c r="E7" s="34"/>
      <c r="F7" s="33"/>
      <c r="G7" s="34"/>
      <c r="H7" s="34"/>
      <c r="I7" s="33"/>
      <c r="J7" s="33"/>
      <c r="K7" s="33"/>
      <c r="L7" s="35"/>
    </row>
    <row r="8" spans="1:14" ht="105.75" customHeight="1">
      <c r="A8" s="31" t="s">
        <v>87</v>
      </c>
      <c r="B8" s="32" t="s">
        <v>88</v>
      </c>
      <c r="C8" s="33"/>
      <c r="D8" s="34"/>
      <c r="F8" s="34"/>
      <c r="G8" s="34"/>
      <c r="H8" s="34"/>
      <c r="I8" s="33"/>
      <c r="J8" s="34"/>
      <c r="K8" s="34"/>
      <c r="L8" s="35"/>
    </row>
    <row r="9" spans="1:14" ht="42" customHeight="1">
      <c r="A9" s="31" t="s">
        <v>19</v>
      </c>
      <c r="B9" s="32" t="s">
        <v>89</v>
      </c>
      <c r="C9" s="33"/>
      <c r="D9" s="34"/>
      <c r="E9" s="34"/>
      <c r="F9" s="34"/>
      <c r="G9" s="34"/>
      <c r="H9" s="34"/>
      <c r="I9" s="34"/>
      <c r="J9" s="34"/>
      <c r="K9" s="34"/>
      <c r="L9" s="35"/>
    </row>
    <row r="10" spans="1:14" ht="25.5" customHeight="1">
      <c r="A10" s="31" t="s">
        <v>21</v>
      </c>
      <c r="B10" s="32" t="s">
        <v>90</v>
      </c>
      <c r="C10" s="33">
        <v>66960.69</v>
      </c>
      <c r="D10" s="34"/>
      <c r="E10" s="34"/>
      <c r="F10" s="34"/>
      <c r="G10" s="34"/>
      <c r="H10" s="34"/>
      <c r="I10" s="34"/>
      <c r="J10" s="34"/>
      <c r="K10" s="34"/>
      <c r="L10" s="35">
        <f>C10</f>
        <v>66960.69</v>
      </c>
    </row>
    <row r="11" spans="1:14" ht="18.75" customHeight="1">
      <c r="A11" s="31" t="s">
        <v>23</v>
      </c>
      <c r="B11" s="32" t="s">
        <v>91</v>
      </c>
      <c r="C11" s="33"/>
      <c r="D11" s="34"/>
      <c r="E11" s="34"/>
      <c r="F11" s="34"/>
      <c r="G11" s="34"/>
      <c r="H11" s="34"/>
      <c r="I11" s="34"/>
      <c r="J11" s="34"/>
      <c r="K11" s="34"/>
      <c r="L11" s="35"/>
    </row>
    <row r="12" spans="1:14" ht="21" customHeight="1">
      <c r="A12" s="31" t="s">
        <v>92</v>
      </c>
      <c r="B12" s="32" t="s">
        <v>93</v>
      </c>
      <c r="C12" s="33">
        <v>1023190.78</v>
      </c>
      <c r="D12" s="34"/>
      <c r="E12" s="34">
        <v>249312.27</v>
      </c>
      <c r="F12" s="34"/>
      <c r="G12" s="34">
        <v>0</v>
      </c>
      <c r="H12" s="34"/>
      <c r="I12" s="34">
        <v>55038.080000000002</v>
      </c>
      <c r="J12" s="34"/>
      <c r="K12" s="34"/>
      <c r="L12" s="35">
        <f>C12+E12-K12+F12+G12-I12</f>
        <v>1217464.97</v>
      </c>
    </row>
    <row r="13" spans="1:14" ht="25.5" customHeight="1">
      <c r="A13" s="81" t="s">
        <v>10</v>
      </c>
      <c r="B13" s="37" t="s">
        <v>94</v>
      </c>
      <c r="C13" s="38"/>
      <c r="D13" s="39"/>
      <c r="E13" s="39"/>
      <c r="F13" s="39"/>
      <c r="G13" s="39"/>
      <c r="H13" s="39"/>
      <c r="I13" s="39"/>
      <c r="J13" s="39"/>
      <c r="K13" s="39"/>
      <c r="L13" s="40"/>
    </row>
    <row r="14" spans="1:14" ht="43.5" customHeight="1" thickBot="1">
      <c r="A14" s="81" t="s">
        <v>11</v>
      </c>
      <c r="B14" s="37" t="s">
        <v>95</v>
      </c>
      <c r="C14" s="38"/>
      <c r="D14" s="39"/>
      <c r="E14" s="39"/>
      <c r="F14" s="39"/>
      <c r="G14" s="39"/>
      <c r="H14" s="39"/>
      <c r="I14" s="39"/>
      <c r="J14" s="39"/>
      <c r="K14" s="39"/>
      <c r="L14" s="40"/>
    </row>
    <row r="15" spans="1:14" ht="16.5" thickBot="1">
      <c r="A15" s="123" t="s">
        <v>73</v>
      </c>
      <c r="B15" s="124"/>
      <c r="C15" s="104">
        <f>C12+C10</f>
        <v>1090151.47</v>
      </c>
      <c r="D15" s="105"/>
      <c r="E15" s="104">
        <f>E12</f>
        <v>249312.27</v>
      </c>
      <c r="F15" s="104">
        <f>F10+F12</f>
        <v>0</v>
      </c>
      <c r="G15" s="104">
        <f>SUM(G7:G14)</f>
        <v>0</v>
      </c>
      <c r="H15" s="105"/>
      <c r="I15" s="104">
        <f>SUM(I7:I14)</f>
        <v>55038.080000000002</v>
      </c>
      <c r="J15" s="105"/>
      <c r="K15" s="104">
        <f>K12</f>
        <v>0</v>
      </c>
      <c r="L15" s="88">
        <f>L12+L10</f>
        <v>1284425.6599999999</v>
      </c>
      <c r="N15" s="112"/>
    </row>
    <row r="17" spans="1:2" ht="25.5">
      <c r="A17" s="109" t="s">
        <v>142</v>
      </c>
      <c r="B17" s="110">
        <v>45716</v>
      </c>
    </row>
    <row r="25" spans="1:2" ht="15" customHeight="1"/>
    <row r="36" ht="16.5" customHeight="1"/>
  </sheetData>
  <mergeCells count="8">
    <mergeCell ref="A15:B15"/>
    <mergeCell ref="A1:L1"/>
    <mergeCell ref="A4:A5"/>
    <mergeCell ref="B4:B5"/>
    <mergeCell ref="C4:C5"/>
    <mergeCell ref="D4:G4"/>
    <mergeCell ref="H4:K4"/>
    <mergeCell ref="L4:L5"/>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dimension ref="A1:N30"/>
  <sheetViews>
    <sheetView workbookViewId="0">
      <selection activeCell="L13" sqref="L13"/>
    </sheetView>
  </sheetViews>
  <sheetFormatPr defaultRowHeight="15"/>
  <cols>
    <col min="1" max="1" width="8.7109375" customWidth="1"/>
    <col min="2" max="2" width="18" customWidth="1"/>
    <col min="3" max="3" width="13" customWidth="1"/>
    <col min="4" max="4" width="9.42578125" customWidth="1"/>
    <col min="5" max="5" width="11.42578125" customWidth="1"/>
    <col min="6" max="6" width="13" customWidth="1"/>
    <col min="7" max="7" width="5.140625" customWidth="1"/>
    <col min="8" max="8" width="9.42578125" customWidth="1"/>
    <col min="9" max="9" width="8.7109375" customWidth="1"/>
    <col min="10" max="10" width="13.140625" customWidth="1"/>
    <col min="11" max="11" width="4.7109375" customWidth="1"/>
    <col min="12" max="12" width="13.140625" bestFit="1" customWidth="1"/>
    <col min="14" max="14" width="11.28515625" bestFit="1" customWidth="1"/>
  </cols>
  <sheetData>
    <row r="1" spans="1:14" ht="18.75">
      <c r="A1" s="125" t="s">
        <v>133</v>
      </c>
      <c r="B1" s="125"/>
      <c r="C1" s="125"/>
      <c r="D1" s="125"/>
      <c r="E1" s="125"/>
      <c r="F1" s="125"/>
      <c r="G1" s="125"/>
      <c r="H1" s="125"/>
      <c r="I1" s="125"/>
      <c r="J1" s="125"/>
      <c r="K1" s="125"/>
      <c r="L1" s="125"/>
    </row>
    <row r="2" spans="1:14" ht="15.75">
      <c r="C2" s="25" t="s">
        <v>105</v>
      </c>
      <c r="D2" s="25"/>
      <c r="E2" s="25"/>
    </row>
    <row r="3" spans="1:14" ht="15.75" thickBot="1"/>
    <row r="4" spans="1:14">
      <c r="A4" s="126" t="s">
        <v>74</v>
      </c>
      <c r="B4" s="128" t="s">
        <v>75</v>
      </c>
      <c r="C4" s="128" t="s">
        <v>76</v>
      </c>
      <c r="D4" s="128" t="s">
        <v>77</v>
      </c>
      <c r="E4" s="128"/>
      <c r="F4" s="128"/>
      <c r="G4" s="128"/>
      <c r="H4" s="128" t="s">
        <v>78</v>
      </c>
      <c r="I4" s="128"/>
      <c r="J4" s="128"/>
      <c r="K4" s="128"/>
      <c r="L4" s="130" t="s">
        <v>79</v>
      </c>
    </row>
    <row r="5" spans="1:14" ht="26.25" thickBot="1">
      <c r="A5" s="127"/>
      <c r="B5" s="129"/>
      <c r="C5" s="129"/>
      <c r="D5" s="80" t="s">
        <v>80</v>
      </c>
      <c r="E5" s="90" t="s">
        <v>123</v>
      </c>
      <c r="F5" s="80" t="s">
        <v>82</v>
      </c>
      <c r="G5" s="80" t="s">
        <v>83</v>
      </c>
      <c r="H5" s="80" t="s">
        <v>80</v>
      </c>
      <c r="I5" s="80" t="s">
        <v>84</v>
      </c>
      <c r="J5" s="80" t="s">
        <v>82</v>
      </c>
      <c r="K5" s="80" t="s">
        <v>83</v>
      </c>
      <c r="L5" s="131"/>
    </row>
    <row r="6" spans="1:14" ht="18.75" customHeight="1">
      <c r="A6" s="82" t="s">
        <v>2</v>
      </c>
      <c r="B6" s="29" t="s">
        <v>85</v>
      </c>
      <c r="C6" s="30">
        <v>2512118.48</v>
      </c>
      <c r="D6" s="30">
        <f t="shared" ref="D6:L6" si="0">SUM(D7:D14)</f>
        <v>0</v>
      </c>
      <c r="E6" s="30">
        <v>173314.54</v>
      </c>
      <c r="F6" s="30">
        <f t="shared" si="0"/>
        <v>0</v>
      </c>
      <c r="G6" s="30">
        <f t="shared" si="0"/>
        <v>0</v>
      </c>
      <c r="H6" s="30">
        <f t="shared" si="0"/>
        <v>0</v>
      </c>
      <c r="I6" s="30">
        <f t="shared" si="0"/>
        <v>10323.01</v>
      </c>
      <c r="J6" s="30">
        <f t="shared" si="0"/>
        <v>0</v>
      </c>
      <c r="K6" s="30">
        <f t="shared" si="0"/>
        <v>0</v>
      </c>
      <c r="L6" s="30">
        <f t="shared" si="0"/>
        <v>2672840.88</v>
      </c>
    </row>
    <row r="7" spans="1:14">
      <c r="A7" s="31" t="s">
        <v>18</v>
      </c>
      <c r="B7" s="32" t="s">
        <v>86</v>
      </c>
      <c r="C7" s="33"/>
      <c r="D7" s="34"/>
      <c r="E7" s="34"/>
      <c r="F7" s="33"/>
      <c r="G7" s="34"/>
      <c r="H7" s="34"/>
      <c r="I7" s="33"/>
      <c r="J7" s="33"/>
      <c r="K7" s="33"/>
      <c r="L7" s="35">
        <f>C7+G7</f>
        <v>0</v>
      </c>
    </row>
    <row r="8" spans="1:14" ht="114.75" customHeight="1">
      <c r="A8" s="31" t="s">
        <v>87</v>
      </c>
      <c r="B8" s="32" t="s">
        <v>88</v>
      </c>
      <c r="C8" s="33"/>
      <c r="D8" s="34"/>
      <c r="E8" s="34"/>
      <c r="F8" s="34"/>
      <c r="G8" s="34"/>
      <c r="H8" s="34"/>
      <c r="I8" s="33"/>
      <c r="J8" s="34"/>
      <c r="K8" s="34"/>
      <c r="L8" s="35"/>
    </row>
    <row r="9" spans="1:14" ht="46.5" customHeight="1">
      <c r="A9" s="31" t="s">
        <v>19</v>
      </c>
      <c r="B9" s="32" t="s">
        <v>89</v>
      </c>
      <c r="C9" s="33">
        <v>2355074.5099999998</v>
      </c>
      <c r="D9" s="34"/>
      <c r="E9" s="34">
        <v>163559.41</v>
      </c>
      <c r="F9" s="34"/>
      <c r="G9" s="34"/>
      <c r="H9" s="34"/>
      <c r="I9" s="34"/>
      <c r="J9" s="34"/>
      <c r="K9" s="34"/>
      <c r="L9" s="35">
        <f>C9+E9</f>
        <v>2518633.92</v>
      </c>
      <c r="N9" s="112"/>
    </row>
    <row r="10" spans="1:14" ht="29.25" customHeight="1">
      <c r="A10" s="31" t="s">
        <v>21</v>
      </c>
      <c r="B10" s="32" t="s">
        <v>90</v>
      </c>
      <c r="C10" s="33">
        <v>157043.97</v>
      </c>
      <c r="D10" s="34"/>
      <c r="E10" s="34">
        <v>7486</v>
      </c>
      <c r="F10" s="34"/>
      <c r="G10" s="34"/>
      <c r="H10" s="34"/>
      <c r="I10" s="34">
        <v>10323.01</v>
      </c>
      <c r="J10" s="34"/>
      <c r="K10" s="34"/>
      <c r="L10" s="35">
        <f>C10+E10-I10</f>
        <v>154206.96</v>
      </c>
      <c r="N10" s="112"/>
    </row>
    <row r="11" spans="1:14">
      <c r="A11" s="31" t="s">
        <v>23</v>
      </c>
      <c r="B11" s="32" t="s">
        <v>91</v>
      </c>
      <c r="C11" s="33"/>
      <c r="D11" s="34"/>
      <c r="E11" s="34"/>
      <c r="F11" s="34"/>
      <c r="G11" s="34"/>
      <c r="H11" s="34"/>
      <c r="I11" s="34"/>
      <c r="J11" s="34"/>
      <c r="K11" s="34"/>
      <c r="L11" s="35"/>
      <c r="N11" s="112"/>
    </row>
    <row r="12" spans="1:14" ht="28.5" customHeight="1">
      <c r="A12" s="31" t="s">
        <v>92</v>
      </c>
      <c r="B12" s="32" t="s">
        <v>93</v>
      </c>
      <c r="C12" s="33"/>
      <c r="D12" s="34"/>
      <c r="E12" s="34"/>
      <c r="F12" s="34"/>
      <c r="G12" s="34"/>
      <c r="H12" s="34"/>
      <c r="I12" s="34"/>
      <c r="J12" s="34"/>
      <c r="K12" s="34"/>
      <c r="L12" s="35"/>
    </row>
    <row r="13" spans="1:14" ht="30.75" customHeight="1">
      <c r="A13" s="81" t="s">
        <v>10</v>
      </c>
      <c r="B13" s="37" t="s">
        <v>94</v>
      </c>
      <c r="C13" s="38"/>
      <c r="D13" s="39"/>
      <c r="E13" s="39"/>
      <c r="F13" s="39"/>
      <c r="G13" s="39"/>
      <c r="H13" s="39"/>
      <c r="I13" s="39"/>
      <c r="J13" s="39"/>
      <c r="K13" s="39"/>
      <c r="L13" s="40"/>
    </row>
    <row r="14" spans="1:14" ht="59.25" customHeight="1" thickBot="1">
      <c r="A14" s="81" t="s">
        <v>11</v>
      </c>
      <c r="B14" s="37" t="s">
        <v>95</v>
      </c>
      <c r="C14" s="38"/>
      <c r="D14" s="39"/>
      <c r="E14" s="39"/>
      <c r="F14" s="39"/>
      <c r="G14" s="39"/>
      <c r="H14" s="39"/>
      <c r="I14" s="39"/>
      <c r="J14" s="39"/>
      <c r="K14" s="39"/>
      <c r="L14" s="40"/>
    </row>
    <row r="15" spans="1:14" ht="16.5" thickBot="1">
      <c r="A15" s="123" t="s">
        <v>73</v>
      </c>
      <c r="B15" s="124"/>
      <c r="C15" s="118">
        <f>SUM(C7:C14)</f>
        <v>2512118.48</v>
      </c>
      <c r="D15" s="119"/>
      <c r="E15" s="118">
        <f>SUM(E8:E14)</f>
        <v>171045.41</v>
      </c>
      <c r="F15" s="119"/>
      <c r="G15" s="118">
        <f>SUM(G7:G14)</f>
        <v>0</v>
      </c>
      <c r="H15" s="119"/>
      <c r="I15" s="120">
        <f>I10</f>
        <v>10323.01</v>
      </c>
      <c r="J15" s="119"/>
      <c r="K15" s="118">
        <f>K9</f>
        <v>0</v>
      </c>
      <c r="L15" s="121">
        <f>C15+E15-I15</f>
        <v>2672840.8800000004</v>
      </c>
    </row>
    <row r="16" spans="1:14">
      <c r="A16" s="109" t="s">
        <v>142</v>
      </c>
      <c r="B16" s="110">
        <v>45716</v>
      </c>
    </row>
    <row r="19" ht="15" customHeight="1"/>
    <row r="30" ht="16.5" customHeight="1"/>
  </sheetData>
  <mergeCells count="8">
    <mergeCell ref="A15:B15"/>
    <mergeCell ref="A1:L1"/>
    <mergeCell ref="A4:A5"/>
    <mergeCell ref="B4:B5"/>
    <mergeCell ref="C4:C5"/>
    <mergeCell ref="D4:G4"/>
    <mergeCell ref="H4:K4"/>
    <mergeCell ref="L4:L5"/>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dimension ref="A1:L30"/>
  <sheetViews>
    <sheetView workbookViewId="0">
      <selection activeCell="N15" sqref="N15"/>
    </sheetView>
  </sheetViews>
  <sheetFormatPr defaultRowHeight="15"/>
  <cols>
    <col min="1" max="1" width="8.85546875" customWidth="1"/>
    <col min="2" max="2" width="18" customWidth="1"/>
    <col min="3" max="3" width="13.140625" customWidth="1"/>
    <col min="4" max="4" width="5.85546875" customWidth="1"/>
    <col min="5" max="5" width="12.42578125" customWidth="1"/>
    <col min="6" max="6" width="9.85546875" customWidth="1"/>
    <col min="7" max="7" width="10.140625" customWidth="1"/>
    <col min="8" max="8" width="9.42578125" customWidth="1"/>
    <col min="9" max="9" width="11.140625" customWidth="1"/>
    <col min="10" max="10" width="10.42578125" customWidth="1"/>
    <col min="11" max="11" width="7.42578125" customWidth="1"/>
    <col min="12" max="12" width="13.140625" bestFit="1" customWidth="1"/>
  </cols>
  <sheetData>
    <row r="1" spans="1:12" ht="18.75">
      <c r="A1" s="125" t="s">
        <v>107</v>
      </c>
      <c r="B1" s="125"/>
      <c r="C1" s="125"/>
      <c r="D1" s="125"/>
      <c r="E1" s="125"/>
      <c r="F1" s="125"/>
      <c r="G1" s="125"/>
      <c r="H1" s="125"/>
      <c r="I1" s="125"/>
      <c r="J1" s="125"/>
      <c r="K1" s="125"/>
      <c r="L1" s="125"/>
    </row>
    <row r="2" spans="1:12" ht="15.75">
      <c r="C2" s="25" t="s">
        <v>105</v>
      </c>
      <c r="D2" s="25"/>
      <c r="E2" s="25"/>
    </row>
    <row r="3" spans="1:12" ht="15.75" thickBot="1"/>
    <row r="4" spans="1:12" ht="15" customHeight="1">
      <c r="A4" s="132" t="s">
        <v>74</v>
      </c>
      <c r="B4" s="134" t="s">
        <v>75</v>
      </c>
      <c r="C4" s="134" t="s">
        <v>76</v>
      </c>
      <c r="D4" s="128" t="s">
        <v>77</v>
      </c>
      <c r="E4" s="128"/>
      <c r="F4" s="128"/>
      <c r="G4" s="128"/>
      <c r="H4" s="128" t="s">
        <v>78</v>
      </c>
      <c r="I4" s="128"/>
      <c r="J4" s="128"/>
      <c r="K4" s="128"/>
      <c r="L4" s="136" t="s">
        <v>79</v>
      </c>
    </row>
    <row r="5" spans="1:12" ht="51.75" thickBot="1">
      <c r="A5" s="133"/>
      <c r="B5" s="135"/>
      <c r="C5" s="135"/>
      <c r="D5" s="90" t="s">
        <v>80</v>
      </c>
      <c r="E5" s="93" t="s">
        <v>124</v>
      </c>
      <c r="F5" s="90" t="s">
        <v>82</v>
      </c>
      <c r="G5" s="90" t="s">
        <v>83</v>
      </c>
      <c r="H5" s="90" t="s">
        <v>80</v>
      </c>
      <c r="I5" s="90" t="s">
        <v>84</v>
      </c>
      <c r="J5" s="90" t="s">
        <v>82</v>
      </c>
      <c r="K5" s="90" t="s">
        <v>83</v>
      </c>
      <c r="L5" s="137"/>
    </row>
    <row r="6" spans="1:12" ht="18.75" customHeight="1">
      <c r="A6" s="92" t="s">
        <v>2</v>
      </c>
      <c r="B6" s="29" t="s">
        <v>85</v>
      </c>
      <c r="C6" s="30">
        <v>1090151.47</v>
      </c>
      <c r="D6" s="30">
        <f t="shared" ref="D6:K6" si="0">SUM(D7:D14)</f>
        <v>0</v>
      </c>
      <c r="E6" s="30">
        <f>E12</f>
        <v>249312.27</v>
      </c>
      <c r="F6" s="30">
        <f t="shared" si="0"/>
        <v>0</v>
      </c>
      <c r="G6" s="30">
        <v>0</v>
      </c>
      <c r="H6" s="30">
        <f t="shared" si="0"/>
        <v>0</v>
      </c>
      <c r="I6" s="30">
        <v>55038.080000000002</v>
      </c>
      <c r="J6" s="30">
        <f t="shared" si="0"/>
        <v>0</v>
      </c>
      <c r="K6" s="30">
        <f t="shared" si="0"/>
        <v>0</v>
      </c>
      <c r="L6" s="30">
        <f>C6+E6-I6</f>
        <v>1284425.6599999999</v>
      </c>
    </row>
    <row r="7" spans="1:12">
      <c r="A7" s="31" t="s">
        <v>18</v>
      </c>
      <c r="B7" s="32" t="s">
        <v>86</v>
      </c>
      <c r="C7" s="33"/>
      <c r="D7" s="34"/>
      <c r="E7" s="34"/>
      <c r="F7" s="33"/>
      <c r="G7" s="34"/>
      <c r="H7" s="34"/>
      <c r="I7" s="33"/>
      <c r="J7" s="33"/>
      <c r="K7" s="33"/>
      <c r="L7" s="35">
        <f>C7+G7</f>
        <v>0</v>
      </c>
    </row>
    <row r="8" spans="1:12" ht="105.75" customHeight="1">
      <c r="A8" s="31" t="s">
        <v>87</v>
      </c>
      <c r="B8" s="32" t="s">
        <v>88</v>
      </c>
      <c r="C8" s="33"/>
      <c r="D8" s="34"/>
      <c r="E8" s="34"/>
      <c r="F8" s="34"/>
      <c r="G8" s="34"/>
      <c r="H8" s="34"/>
      <c r="I8" s="33"/>
      <c r="J8" s="34"/>
      <c r="K8" s="34"/>
      <c r="L8" s="35"/>
    </row>
    <row r="9" spans="1:12" ht="42" customHeight="1">
      <c r="A9" s="31" t="s">
        <v>19</v>
      </c>
      <c r="B9" s="32" t="s">
        <v>89</v>
      </c>
      <c r="C9" s="33"/>
      <c r="D9" s="34"/>
      <c r="E9" s="34"/>
      <c r="F9" s="34"/>
      <c r="G9" s="34"/>
      <c r="H9" s="34"/>
      <c r="I9" s="34"/>
      <c r="J9" s="34"/>
      <c r="K9" s="34"/>
      <c r="L9" s="35">
        <f>C9+E9</f>
        <v>0</v>
      </c>
    </row>
    <row r="10" spans="1:12" ht="24.75" customHeight="1">
      <c r="A10" s="31" t="s">
        <v>21</v>
      </c>
      <c r="B10" s="32" t="s">
        <v>90</v>
      </c>
      <c r="C10" s="33">
        <v>66960.69</v>
      </c>
      <c r="D10" s="34"/>
      <c r="E10" s="34"/>
      <c r="F10" s="34"/>
      <c r="G10" s="34"/>
      <c r="H10" s="34"/>
      <c r="I10" s="34"/>
      <c r="J10" s="34"/>
      <c r="K10" s="34"/>
      <c r="L10" s="35">
        <f>C10</f>
        <v>66960.69</v>
      </c>
    </row>
    <row r="11" spans="1:12">
      <c r="A11" s="31" t="s">
        <v>23</v>
      </c>
      <c r="B11" s="32" t="s">
        <v>91</v>
      </c>
      <c r="C11" s="33"/>
      <c r="D11" s="34"/>
      <c r="E11" s="34"/>
      <c r="F11" s="34"/>
      <c r="G11" s="34"/>
      <c r="H11" s="34"/>
      <c r="I11" s="34"/>
      <c r="J11" s="34"/>
      <c r="K11" s="34"/>
      <c r="L11" s="35"/>
    </row>
    <row r="12" spans="1:12" ht="28.5" customHeight="1">
      <c r="A12" s="31" t="s">
        <v>92</v>
      </c>
      <c r="B12" s="32" t="s">
        <v>93</v>
      </c>
      <c r="C12" s="33">
        <v>1023190.78</v>
      </c>
      <c r="D12" s="34"/>
      <c r="E12" s="34">
        <v>249312.27</v>
      </c>
      <c r="F12" s="34"/>
      <c r="G12" s="34">
        <f>'013brutto'!G12</f>
        <v>0</v>
      </c>
      <c r="H12" s="34"/>
      <c r="I12" s="34">
        <f>'013brutto'!I12</f>
        <v>55038.080000000002</v>
      </c>
      <c r="J12" s="34"/>
      <c r="K12" s="34"/>
      <c r="L12" s="35">
        <f>C12+G12+E12-K12+F12-I12</f>
        <v>1217464.97</v>
      </c>
    </row>
    <row r="13" spans="1:12" ht="25.5" customHeight="1">
      <c r="A13" s="81" t="s">
        <v>10</v>
      </c>
      <c r="B13" s="37" t="s">
        <v>94</v>
      </c>
      <c r="C13" s="38"/>
      <c r="D13" s="39"/>
      <c r="E13" s="39"/>
      <c r="F13" s="39"/>
      <c r="G13" s="39"/>
      <c r="H13" s="39"/>
      <c r="I13" s="39"/>
      <c r="J13" s="39"/>
      <c r="K13" s="39"/>
      <c r="L13" s="40"/>
    </row>
    <row r="14" spans="1:12" ht="59.25" customHeight="1" thickBot="1">
      <c r="A14" s="81" t="s">
        <v>11</v>
      </c>
      <c r="B14" s="37" t="s">
        <v>95</v>
      </c>
      <c r="C14" s="38"/>
      <c r="D14" s="39"/>
      <c r="E14" s="39"/>
      <c r="F14" s="39"/>
      <c r="G14" s="39"/>
      <c r="H14" s="39"/>
      <c r="I14" s="39"/>
      <c r="J14" s="39"/>
      <c r="K14" s="39"/>
      <c r="L14" s="40"/>
    </row>
    <row r="15" spans="1:12" ht="16.5" thickBot="1">
      <c r="A15" s="123" t="s">
        <v>73</v>
      </c>
      <c r="B15" s="124"/>
      <c r="C15" s="68">
        <f>SUM(C7:C14)</f>
        <v>1090151.47</v>
      </c>
      <c r="D15" s="26"/>
      <c r="E15" s="68">
        <f>SUM(E7:E14)</f>
        <v>249312.27</v>
      </c>
      <c r="F15" s="68">
        <f>F10+F12</f>
        <v>0</v>
      </c>
      <c r="G15" s="68">
        <f>SUM(G7:G14)</f>
        <v>0</v>
      </c>
      <c r="H15" s="26"/>
      <c r="I15" s="68">
        <f>SUM(I7:I14)</f>
        <v>55038.080000000002</v>
      </c>
      <c r="J15" s="26"/>
      <c r="K15" s="68">
        <f>K12</f>
        <v>0</v>
      </c>
      <c r="L15" s="88">
        <f>SUM(L7:L14)</f>
        <v>1284425.6599999999</v>
      </c>
    </row>
    <row r="17" spans="1:2">
      <c r="A17" s="109" t="s">
        <v>142</v>
      </c>
      <c r="B17" s="110">
        <v>45716</v>
      </c>
    </row>
    <row r="19" spans="1:2" ht="15" customHeight="1"/>
    <row r="30" spans="1:2" ht="16.5" customHeight="1"/>
  </sheetData>
  <mergeCells count="8">
    <mergeCell ref="A15:B15"/>
    <mergeCell ref="A1:L1"/>
    <mergeCell ref="A4:A5"/>
    <mergeCell ref="B4:B5"/>
    <mergeCell ref="C4:C5"/>
    <mergeCell ref="D4:G4"/>
    <mergeCell ref="H4:K4"/>
    <mergeCell ref="L4:L5"/>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dimension ref="A1:E12"/>
  <sheetViews>
    <sheetView workbookViewId="0">
      <selection activeCell="F5" sqref="F5"/>
    </sheetView>
  </sheetViews>
  <sheetFormatPr defaultRowHeight="15"/>
  <cols>
    <col min="2" max="2" width="27.28515625" customWidth="1"/>
    <col min="3" max="3" width="18.28515625" customWidth="1"/>
    <col min="4" max="4" width="18.5703125" customWidth="1"/>
    <col min="5" max="5" width="14.85546875" customWidth="1"/>
  </cols>
  <sheetData>
    <row r="1" spans="1:5" ht="15.75">
      <c r="A1" s="43" t="s">
        <v>134</v>
      </c>
      <c r="B1" s="44"/>
      <c r="C1" s="44"/>
      <c r="D1" s="44"/>
    </row>
    <row r="2" spans="1:5">
      <c r="A2" s="45"/>
      <c r="B2" s="45"/>
      <c r="C2" s="45"/>
      <c r="D2" s="45"/>
    </row>
    <row r="3" spans="1:5" ht="76.5">
      <c r="A3" s="46" t="s">
        <v>74</v>
      </c>
      <c r="B3" s="47" t="s">
        <v>67</v>
      </c>
      <c r="C3" s="47" t="s">
        <v>96</v>
      </c>
      <c r="D3" s="48" t="s">
        <v>97</v>
      </c>
    </row>
    <row r="4" spans="1:5" ht="15.75">
      <c r="A4" s="49" t="s">
        <v>2</v>
      </c>
      <c r="B4" s="50" t="s">
        <v>85</v>
      </c>
      <c r="C4" s="51">
        <v>3269950.58</v>
      </c>
      <c r="D4" s="51">
        <f>SUM(D5:D10)</f>
        <v>5188102.07</v>
      </c>
      <c r="E4" s="113"/>
    </row>
    <row r="5" spans="1:5" ht="15.75">
      <c r="A5" s="49" t="s">
        <v>18</v>
      </c>
      <c r="B5" s="52" t="s">
        <v>86</v>
      </c>
      <c r="C5" s="53">
        <v>413811.95</v>
      </c>
      <c r="D5" s="53">
        <v>413811.95</v>
      </c>
    </row>
    <row r="6" spans="1:5" ht="88.5" customHeight="1">
      <c r="A6" s="54" t="s">
        <v>87</v>
      </c>
      <c r="B6" s="55" t="s">
        <v>88</v>
      </c>
      <c r="C6" s="114">
        <v>0</v>
      </c>
      <c r="D6" s="114">
        <v>0</v>
      </c>
    </row>
    <row r="7" spans="1:5" ht="37.5" customHeight="1">
      <c r="A7" s="49" t="s">
        <v>5</v>
      </c>
      <c r="B7" s="55" t="s">
        <v>89</v>
      </c>
      <c r="C7" s="53">
        <v>2840972.63</v>
      </c>
      <c r="D7" s="53">
        <v>4766910.12</v>
      </c>
    </row>
    <row r="8" spans="1:5" ht="39.75" customHeight="1">
      <c r="A8" s="49" t="s">
        <v>21</v>
      </c>
      <c r="B8" s="56" t="s">
        <v>90</v>
      </c>
      <c r="C8" s="53">
        <v>14866</v>
      </c>
      <c r="D8" s="114">
        <v>7380</v>
      </c>
    </row>
    <row r="9" spans="1:5" ht="37.5" customHeight="1">
      <c r="A9" s="49" t="s">
        <v>23</v>
      </c>
      <c r="B9" s="52" t="s">
        <v>91</v>
      </c>
      <c r="C9" s="114">
        <v>0</v>
      </c>
      <c r="D9" s="114">
        <v>0</v>
      </c>
    </row>
    <row r="10" spans="1:5" ht="15.75">
      <c r="A10" s="49" t="s">
        <v>92</v>
      </c>
      <c r="B10" s="52" t="s">
        <v>93</v>
      </c>
      <c r="C10" s="53"/>
      <c r="D10" s="53"/>
    </row>
    <row r="12" spans="1:5">
      <c r="A12" s="109" t="s">
        <v>142</v>
      </c>
      <c r="B12" s="110">
        <v>45716</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sheetPr>
    <pageSetUpPr fitToPage="1"/>
  </sheetPr>
  <dimension ref="A1:L35"/>
  <sheetViews>
    <sheetView workbookViewId="0">
      <selection activeCell="B9" sqref="B9"/>
    </sheetView>
  </sheetViews>
  <sheetFormatPr defaultRowHeight="15"/>
  <cols>
    <col min="1" max="1" width="9.28515625" customWidth="1"/>
    <col min="2" max="2" width="31.140625" customWidth="1"/>
    <col min="3" max="3" width="10.140625" bestFit="1" customWidth="1"/>
    <col min="4" max="4" width="8" customWidth="1"/>
    <col min="5" max="5" width="9.7109375" customWidth="1"/>
    <col min="7" max="7" width="6.42578125" customWidth="1"/>
    <col min="12" max="12" width="10.140625" bestFit="1" customWidth="1"/>
  </cols>
  <sheetData>
    <row r="1" spans="1:12" ht="18.75">
      <c r="A1" s="125" t="s">
        <v>135</v>
      </c>
      <c r="B1" s="125"/>
      <c r="C1" s="125"/>
      <c r="D1" s="125"/>
      <c r="E1" s="125"/>
      <c r="F1" s="125"/>
      <c r="G1" s="125"/>
      <c r="H1" s="125"/>
      <c r="I1" s="125"/>
      <c r="J1" s="125"/>
      <c r="K1" s="125"/>
      <c r="L1" s="125"/>
    </row>
    <row r="2" spans="1:12" ht="15.75" thickBot="1"/>
    <row r="3" spans="1:12" ht="15.75">
      <c r="A3" s="139" t="s">
        <v>74</v>
      </c>
      <c r="B3" s="141" t="s">
        <v>75</v>
      </c>
      <c r="C3" s="141" t="s">
        <v>76</v>
      </c>
      <c r="D3" s="141" t="s">
        <v>77</v>
      </c>
      <c r="E3" s="141"/>
      <c r="F3" s="141"/>
      <c r="G3" s="141"/>
      <c r="H3" s="141" t="s">
        <v>78</v>
      </c>
      <c r="I3" s="141"/>
      <c r="J3" s="141"/>
      <c r="K3" s="141"/>
      <c r="L3" s="144" t="s">
        <v>79</v>
      </c>
    </row>
    <row r="4" spans="1:12" ht="63.75" thickBot="1">
      <c r="A4" s="140"/>
      <c r="B4" s="142"/>
      <c r="C4" s="143"/>
      <c r="D4" s="60" t="s">
        <v>80</v>
      </c>
      <c r="E4" s="60" t="s">
        <v>81</v>
      </c>
      <c r="F4" s="60" t="s">
        <v>82</v>
      </c>
      <c r="G4" s="60" t="s">
        <v>83</v>
      </c>
      <c r="H4" s="60" t="s">
        <v>80</v>
      </c>
      <c r="I4" s="60" t="s">
        <v>84</v>
      </c>
      <c r="J4" s="60" t="s">
        <v>82</v>
      </c>
      <c r="K4" s="60" t="s">
        <v>83</v>
      </c>
      <c r="L4" s="145"/>
    </row>
    <row r="5" spans="1:12" ht="34.5" customHeight="1">
      <c r="A5" s="61" t="s">
        <v>2</v>
      </c>
      <c r="B5" s="62" t="s">
        <v>98</v>
      </c>
      <c r="C5" s="63">
        <v>0</v>
      </c>
      <c r="D5" s="64">
        <v>0</v>
      </c>
      <c r="E5" s="64">
        <v>0</v>
      </c>
      <c r="F5" s="64">
        <v>0</v>
      </c>
      <c r="G5" s="64">
        <v>0</v>
      </c>
      <c r="H5" s="64">
        <v>0</v>
      </c>
      <c r="I5" s="64">
        <v>0</v>
      </c>
      <c r="J5" s="65">
        <v>0</v>
      </c>
      <c r="K5" s="65">
        <v>0</v>
      </c>
      <c r="L5" s="63">
        <v>0</v>
      </c>
    </row>
    <row r="6" spans="1:12" ht="33.75" customHeight="1">
      <c r="A6" s="61" t="s">
        <v>10</v>
      </c>
      <c r="B6" s="62" t="s">
        <v>99</v>
      </c>
      <c r="C6" s="22">
        <v>40592.230000000003</v>
      </c>
      <c r="D6" s="61">
        <v>0</v>
      </c>
      <c r="E6" s="61">
        <v>9627.11</v>
      </c>
      <c r="F6" s="61">
        <v>0</v>
      </c>
      <c r="G6" s="61">
        <v>0</v>
      </c>
      <c r="H6" s="61">
        <v>0</v>
      </c>
      <c r="I6" s="61">
        <v>0</v>
      </c>
      <c r="J6" s="22">
        <v>0</v>
      </c>
      <c r="K6" s="22">
        <v>0</v>
      </c>
      <c r="L6" s="22">
        <f>C6+E6</f>
        <v>50219.340000000004</v>
      </c>
    </row>
    <row r="7" spans="1:12" ht="16.5" thickBot="1">
      <c r="A7" s="138" t="s">
        <v>73</v>
      </c>
      <c r="B7" s="138"/>
      <c r="C7" s="22">
        <f>C6</f>
        <v>40592.230000000003</v>
      </c>
      <c r="D7" s="67">
        <v>0</v>
      </c>
      <c r="E7" s="67">
        <f>E6</f>
        <v>9627.11</v>
      </c>
      <c r="F7" s="67">
        <v>0</v>
      </c>
      <c r="G7" s="67">
        <v>0</v>
      </c>
      <c r="H7" s="67">
        <v>0</v>
      </c>
      <c r="I7" s="67">
        <v>0</v>
      </c>
      <c r="J7" s="66">
        <v>0</v>
      </c>
      <c r="K7" s="66">
        <v>0</v>
      </c>
      <c r="L7" s="22">
        <f>L6</f>
        <v>50219.340000000004</v>
      </c>
    </row>
    <row r="9" spans="1:12">
      <c r="A9" s="109" t="s">
        <v>142</v>
      </c>
      <c r="B9" s="110">
        <v>45716</v>
      </c>
    </row>
    <row r="31" ht="15.75" customHeight="1"/>
    <row r="35" ht="16.5" customHeight="1"/>
  </sheetData>
  <mergeCells count="8">
    <mergeCell ref="A7:B7"/>
    <mergeCell ref="A1:L1"/>
    <mergeCell ref="A3:A4"/>
    <mergeCell ref="B3:B4"/>
    <mergeCell ref="C3:C4"/>
    <mergeCell ref="D3:G3"/>
    <mergeCell ref="H3:K3"/>
    <mergeCell ref="L3:L4"/>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sheetPr>
    <pageSetUpPr fitToPage="1"/>
  </sheetPr>
  <dimension ref="A1:M37"/>
  <sheetViews>
    <sheetView workbookViewId="0">
      <selection activeCell="C7" sqref="C7"/>
    </sheetView>
  </sheetViews>
  <sheetFormatPr defaultRowHeight="15"/>
  <cols>
    <col min="1" max="1" width="5" customWidth="1"/>
    <col min="2" max="2" width="28.140625" customWidth="1"/>
    <col min="3" max="3" width="10.28515625" customWidth="1"/>
    <col min="4" max="4" width="7.5703125" customWidth="1"/>
    <col min="5" max="5" width="9.140625" customWidth="1"/>
    <col min="7" max="7" width="11" customWidth="1"/>
    <col min="8" max="8" width="5" customWidth="1"/>
    <col min="9" max="9" width="8.5703125" customWidth="1"/>
    <col min="10" max="10" width="7.85546875" customWidth="1"/>
    <col min="11" max="11" width="8.7109375" customWidth="1"/>
    <col min="12" max="12" width="7.140625" customWidth="1"/>
    <col min="13" max="13" width="10.140625" bestFit="1" customWidth="1"/>
  </cols>
  <sheetData>
    <row r="1" spans="1:13" ht="18.75">
      <c r="A1" s="106" t="s">
        <v>138</v>
      </c>
      <c r="C1" s="41"/>
      <c r="D1" s="41"/>
      <c r="E1" s="94"/>
      <c r="F1" s="41"/>
      <c r="G1" s="41"/>
      <c r="H1" s="41"/>
      <c r="I1" s="41"/>
      <c r="J1" s="41"/>
      <c r="K1" s="41"/>
      <c r="L1" s="41"/>
    </row>
    <row r="3" spans="1:13" ht="15.75" thickBot="1"/>
    <row r="4" spans="1:13" ht="15" customHeight="1">
      <c r="A4" s="132" t="s">
        <v>74</v>
      </c>
      <c r="B4" s="134" t="s">
        <v>75</v>
      </c>
      <c r="C4" s="134" t="s">
        <v>76</v>
      </c>
      <c r="D4" s="150" t="s">
        <v>77</v>
      </c>
      <c r="E4" s="151"/>
      <c r="F4" s="151"/>
      <c r="G4" s="151"/>
      <c r="H4" s="151"/>
      <c r="I4" s="150" t="s">
        <v>78</v>
      </c>
      <c r="J4" s="151"/>
      <c r="K4" s="151"/>
      <c r="L4" s="152"/>
      <c r="M4" s="134" t="s">
        <v>79</v>
      </c>
    </row>
    <row r="5" spans="1:13" ht="27.75" customHeight="1" thickBot="1">
      <c r="A5" s="148"/>
      <c r="B5" s="149"/>
      <c r="C5" s="135"/>
      <c r="D5" s="42" t="s">
        <v>80</v>
      </c>
      <c r="E5" s="95" t="s">
        <v>123</v>
      </c>
      <c r="F5" s="93" t="s">
        <v>124</v>
      </c>
      <c r="G5" s="42" t="s">
        <v>82</v>
      </c>
      <c r="H5" s="42" t="s">
        <v>83</v>
      </c>
      <c r="I5" s="42" t="s">
        <v>80</v>
      </c>
      <c r="J5" s="42" t="s">
        <v>84</v>
      </c>
      <c r="K5" s="42" t="s">
        <v>82</v>
      </c>
      <c r="L5" s="42" t="s">
        <v>83</v>
      </c>
      <c r="M5" s="135"/>
    </row>
    <row r="6" spans="1:13" ht="36" customHeight="1">
      <c r="A6" s="57" t="s">
        <v>2</v>
      </c>
      <c r="B6" s="32" t="s">
        <v>98</v>
      </c>
      <c r="C6" s="58">
        <v>0</v>
      </c>
      <c r="D6" s="59">
        <v>0</v>
      </c>
      <c r="E6" s="59">
        <v>0</v>
      </c>
      <c r="F6" s="38">
        <v>0</v>
      </c>
      <c r="G6" s="59">
        <v>0</v>
      </c>
      <c r="H6" s="38">
        <v>0</v>
      </c>
      <c r="I6" s="59">
        <v>0</v>
      </c>
      <c r="J6" s="59">
        <v>0</v>
      </c>
      <c r="K6" s="59">
        <v>0</v>
      </c>
      <c r="L6" s="69">
        <v>0</v>
      </c>
      <c r="M6" s="70"/>
    </row>
    <row r="7" spans="1:13" ht="35.25" customHeight="1">
      <c r="A7" s="57" t="s">
        <v>10</v>
      </c>
      <c r="B7" s="32" t="s">
        <v>99</v>
      </c>
      <c r="C7" s="22">
        <v>40592.230000000003</v>
      </c>
      <c r="D7" s="91">
        <v>0</v>
      </c>
      <c r="E7" s="96">
        <v>0</v>
      </c>
      <c r="F7" s="91">
        <v>9627.11</v>
      </c>
      <c r="G7" s="91">
        <v>0</v>
      </c>
      <c r="H7" s="91">
        <v>0</v>
      </c>
      <c r="I7" s="91">
        <v>0</v>
      </c>
      <c r="J7" s="91">
        <v>0</v>
      </c>
      <c r="K7" s="22">
        <v>0</v>
      </c>
      <c r="L7" s="22">
        <v>0</v>
      </c>
      <c r="M7" s="22">
        <f>C7+F7</f>
        <v>50219.340000000004</v>
      </c>
    </row>
    <row r="8" spans="1:13" ht="16.5" thickBot="1">
      <c r="A8" s="146" t="s">
        <v>73</v>
      </c>
      <c r="B8" s="147"/>
      <c r="C8" s="22">
        <f>C7</f>
        <v>40592.230000000003</v>
      </c>
      <c r="D8" s="67">
        <v>0</v>
      </c>
      <c r="E8" s="67">
        <v>0</v>
      </c>
      <c r="F8" s="117">
        <f>SUM(F6:F7)</f>
        <v>9627.11</v>
      </c>
      <c r="G8" s="67">
        <v>0</v>
      </c>
      <c r="H8" s="67">
        <v>0</v>
      </c>
      <c r="I8" s="67">
        <v>0</v>
      </c>
      <c r="J8" s="67">
        <v>0</v>
      </c>
      <c r="K8" s="66">
        <v>0</v>
      </c>
      <c r="L8" s="66">
        <f>L7</f>
        <v>0</v>
      </c>
      <c r="M8" s="22">
        <f>M7</f>
        <v>50219.340000000004</v>
      </c>
    </row>
    <row r="10" spans="1:13">
      <c r="B10" s="109" t="s">
        <v>142</v>
      </c>
      <c r="C10" s="110">
        <v>45716</v>
      </c>
    </row>
    <row r="33" ht="15" customHeight="1"/>
    <row r="37" ht="16.5" customHeight="1"/>
  </sheetData>
  <mergeCells count="7">
    <mergeCell ref="A8:B8"/>
    <mergeCell ref="M4:M5"/>
    <mergeCell ref="A4:A5"/>
    <mergeCell ref="B4:B5"/>
    <mergeCell ref="C4:C5"/>
    <mergeCell ref="D4:H4"/>
    <mergeCell ref="I4:L4"/>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dimension ref="A1:H44"/>
  <sheetViews>
    <sheetView workbookViewId="0">
      <selection activeCell="D15" sqref="D15"/>
    </sheetView>
  </sheetViews>
  <sheetFormatPr defaultRowHeight="15"/>
  <cols>
    <col min="1" max="1" width="8.140625" customWidth="1"/>
    <col min="2" max="2" width="26.85546875" customWidth="1"/>
    <col min="5" max="5" width="7.28515625" customWidth="1"/>
    <col min="8" max="8" width="6.5703125" customWidth="1"/>
  </cols>
  <sheetData>
    <row r="1" spans="1:8" ht="18.75">
      <c r="A1" s="71" t="s">
        <v>136</v>
      </c>
      <c r="B1" s="72"/>
      <c r="C1" s="72"/>
      <c r="D1" s="44"/>
    </row>
    <row r="2" spans="1:8">
      <c r="A2" s="45"/>
      <c r="B2" s="45"/>
      <c r="C2" s="45"/>
      <c r="D2" s="73"/>
    </row>
    <row r="3" spans="1:8" ht="109.5" customHeight="1">
      <c r="A3" s="74" t="s">
        <v>74</v>
      </c>
      <c r="B3" s="75" t="s">
        <v>75</v>
      </c>
      <c r="C3" s="159" t="s">
        <v>103</v>
      </c>
      <c r="D3" s="160"/>
      <c r="E3" s="160"/>
      <c r="F3" s="161" t="s">
        <v>104</v>
      </c>
      <c r="G3" s="162"/>
      <c r="H3" s="163"/>
    </row>
    <row r="4" spans="1:8" ht="33" customHeight="1">
      <c r="A4" s="76">
        <v>1</v>
      </c>
      <c r="B4" s="77" t="s">
        <v>100</v>
      </c>
      <c r="C4" s="153">
        <v>0</v>
      </c>
      <c r="D4" s="154"/>
      <c r="E4" s="155"/>
      <c r="F4" s="161">
        <v>0</v>
      </c>
      <c r="G4" s="162"/>
      <c r="H4" s="163"/>
    </row>
    <row r="5" spans="1:8" ht="33.75" customHeight="1">
      <c r="A5" s="76">
        <v>2</v>
      </c>
      <c r="B5" s="77" t="s">
        <v>101</v>
      </c>
      <c r="C5" s="153">
        <v>0</v>
      </c>
      <c r="D5" s="154"/>
      <c r="E5" s="155"/>
      <c r="F5" s="161"/>
      <c r="G5" s="162"/>
      <c r="H5" s="163"/>
    </row>
    <row r="6" spans="1:8" ht="15.75">
      <c r="A6" s="78"/>
      <c r="B6" s="79" t="s">
        <v>102</v>
      </c>
      <c r="C6" s="153">
        <f>C5</f>
        <v>0</v>
      </c>
      <c r="D6" s="154"/>
      <c r="E6" s="155"/>
      <c r="F6" s="156">
        <f>F5</f>
        <v>0</v>
      </c>
      <c r="G6" s="157"/>
      <c r="H6" s="158"/>
    </row>
    <row r="8" spans="1:8">
      <c r="A8" s="109" t="s">
        <v>142</v>
      </c>
      <c r="B8" s="110">
        <v>45716</v>
      </c>
    </row>
    <row r="44" ht="117.75" customHeight="1"/>
  </sheetData>
  <mergeCells count="8">
    <mergeCell ref="C6:E6"/>
    <mergeCell ref="F6:H6"/>
    <mergeCell ref="C3:E3"/>
    <mergeCell ref="F3:H3"/>
    <mergeCell ref="C4:E4"/>
    <mergeCell ref="F4:H4"/>
    <mergeCell ref="C5:E5"/>
    <mergeCell ref="F5:H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18</vt:i4>
      </vt:variant>
    </vt:vector>
  </HeadingPairs>
  <TitlesOfParts>
    <vt:vector size="18" baseType="lpstr">
      <vt:lpstr>Arkusz1</vt:lpstr>
      <vt:lpstr>011brutto </vt:lpstr>
      <vt:lpstr>013brutto</vt:lpstr>
      <vt:lpstr>umorz 071 </vt:lpstr>
      <vt:lpstr>UMORZ072 KONTO 013</vt:lpstr>
      <vt:lpstr>netto śr trw</vt:lpstr>
      <vt:lpstr>niem. i prawne brutto</vt:lpstr>
      <vt:lpstr> um. wart. niem. iprawnych</vt:lpstr>
      <vt:lpstr>netto niem. prawne (3)</vt:lpstr>
      <vt:lpstr>Zbiory biblioteczne brutto</vt:lpstr>
      <vt:lpstr>Zbioty biblioteczne (umorzenia)</vt:lpstr>
      <vt:lpstr>Zbiory biblioteczne  Netto</vt:lpstr>
      <vt:lpstr>świadczenia</vt:lpstr>
      <vt:lpstr>zapasy</vt:lpstr>
      <vt:lpstr>Arkusz2</vt:lpstr>
      <vt:lpstr>Arkusz3</vt:lpstr>
      <vt:lpstr>Arkusz5</vt:lpstr>
      <vt:lpstr>świadczenia =ken(2)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2025-04-09T08:14:18Z</dcterms:modified>
</cp:coreProperties>
</file>